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ANILHA QUANTITATIVA" sheetId="1" r:id="rId1"/>
    <sheet name="CRONOGRAMA FÍSICO-FINANCEIRO" sheetId="2" r:id="rId2"/>
  </sheets>
  <definedNames/>
  <calcPr fullCalcOnLoad="1"/>
</workbook>
</file>

<file path=xl/sharedStrings.xml><?xml version="1.0" encoding="utf-8"?>
<sst xmlns="http://schemas.openxmlformats.org/spreadsheetml/2006/main" count="439" uniqueCount="272">
  <si>
    <t>PLANILHA QUANTITATIVA DE VALORES</t>
  </si>
  <si>
    <t>OBRA:</t>
  </si>
  <si>
    <t>AMPLIAÇÃO</t>
  </si>
  <si>
    <t>CRECHE “OLIVEIRO EMILIANO RIBEIRO”</t>
  </si>
  <si>
    <t>ENDEREÇO :</t>
  </si>
  <si>
    <t>RUA DEGLEIR A. MARTINS TANGERINO Nº220</t>
  </si>
  <si>
    <t>-22.583249, -48.814545</t>
  </si>
  <si>
    <t>N.H.L.Z. - LENÇÓIS PAULISTA</t>
  </si>
  <si>
    <t>ITEM</t>
  </si>
  <si>
    <t>DESCRIMINAÇÃO DOS SERVIÇOS</t>
  </si>
  <si>
    <t>UNID.</t>
  </si>
  <si>
    <t>Q. PLAN.</t>
  </si>
  <si>
    <t>V.M.O.</t>
  </si>
  <si>
    <t>V.MAT.</t>
  </si>
  <si>
    <t>B.D.I. 23%</t>
  </si>
  <si>
    <t>TOTAL CALC.</t>
  </si>
  <si>
    <t xml:space="preserve">I </t>
  </si>
  <si>
    <t>ARRIMO E ATERRO</t>
  </si>
  <si>
    <t>01.01.001</t>
  </si>
  <si>
    <t xml:space="preserve">RETIRANDO A VEGETACAO, TRONCOS ATE 5CM DE DIAMETRO E RASPAGEM. </t>
  </si>
  <si>
    <t>M2</t>
  </si>
  <si>
    <t>01.01.010</t>
  </si>
  <si>
    <t xml:space="preserve">CORTE, RECORTE E REMOCAO DE ARVORES INCL RAIZES DIAM&gt;5&lt;15CM </t>
  </si>
  <si>
    <t>UNIT.</t>
  </si>
  <si>
    <t>01.01.021</t>
  </si>
  <si>
    <t xml:space="preserve">CORTE, RECORTE E REMOÇÃO DE ÁRVORES INCL.RAIZES 15CM </t>
  </si>
  <si>
    <t>01.03.004</t>
  </si>
  <si>
    <t>ATERRO COM TRANSPORTE POR CAMINHAO</t>
  </si>
  <si>
    <t>M3</t>
  </si>
  <si>
    <t>02.01.001</t>
  </si>
  <si>
    <t xml:space="preserve">ESCAVACAO MANUAL - PROFUNDIDADE ATE 1.80 M </t>
  </si>
  <si>
    <t>02.01.010</t>
  </si>
  <si>
    <t xml:space="preserve">APILOAMENTO PARA SIMPLES REGULARIZACAO </t>
  </si>
  <si>
    <t>02.01.012</t>
  </si>
  <si>
    <t xml:space="preserve">LASTRO DE PEDRA BRITADA - 5CM </t>
  </si>
  <si>
    <t>02.02.026</t>
  </si>
  <si>
    <t xml:space="preserve">BROCA DE CONCRETO DE DIAMETRO 25CM - INCL ARRANQUES </t>
  </si>
  <si>
    <t xml:space="preserve">M </t>
  </si>
  <si>
    <t>02.02.160 (CPOS)</t>
  </si>
  <si>
    <t>LOCAÇÃO DE CONTAINER TIPO DEPOSITO - ÁREA MÍNIMA DE 4,60 M²</t>
  </si>
  <si>
    <t>UNXMÊS</t>
  </si>
  <si>
    <t>02.03.001</t>
  </si>
  <si>
    <t xml:space="preserve">FORMA DE MADEIRA MACICA </t>
  </si>
  <si>
    <t>02.04.002</t>
  </si>
  <si>
    <t xml:space="preserve">ACO CA 50 (A OU B) FYK= 500 M PA </t>
  </si>
  <si>
    <t>Kg</t>
  </si>
  <si>
    <t>02.05.014</t>
  </si>
  <si>
    <t xml:space="preserve">CONCRETO DOSADO E LANÇADO FCK=20MPA </t>
  </si>
  <si>
    <t>03.01.001</t>
  </si>
  <si>
    <t xml:space="preserve">FORMAS DE MADEIRA MACICA </t>
  </si>
  <si>
    <t>03.02.002</t>
  </si>
  <si>
    <t>03.03.014</t>
  </si>
  <si>
    <t xml:space="preserve">CONCRETO DOSADO E LANCADO FCK= 20 M PA </t>
  </si>
  <si>
    <t>04.01.072</t>
  </si>
  <si>
    <t xml:space="preserve">ALVENARIA DE TIJOLO CERAMICO FURADO (BAIANO) ESP.NOM 15 CM </t>
  </si>
  <si>
    <t>04.01.073</t>
  </si>
  <si>
    <t xml:space="preserve">ALVENARIA DE TIJOLO CERAMICO FURADO (BAIANO) ESP.NOM 20 CM </t>
  </si>
  <si>
    <t>11.01.001</t>
  </si>
  <si>
    <t xml:space="preserve">IMPERMEABILIZACAO DE SUB-SOLOS C/ARG CIM-AREIA 1:3 CONTENDO HIDROFUGO </t>
  </si>
  <si>
    <t>12.04.004</t>
  </si>
  <si>
    <t xml:space="preserve">CHAPISCO </t>
  </si>
  <si>
    <t>12.04.006</t>
  </si>
  <si>
    <t xml:space="preserve">EMBOCO DESEMPENADO </t>
  </si>
  <si>
    <t>12.04.007</t>
  </si>
  <si>
    <t>REBOCO</t>
  </si>
  <si>
    <t>15.02.025</t>
  </si>
  <si>
    <t xml:space="preserve">TINTA LATEX STANDARD </t>
  </si>
  <si>
    <t>16.02.064</t>
  </si>
  <si>
    <t xml:space="preserve">PISO DE CONCRETO Fck 25MPa DESEMPENAMENTO MECÂNICO E=8CM </t>
  </si>
  <si>
    <t>II</t>
  </si>
  <si>
    <t>02.02.100</t>
  </si>
  <si>
    <t xml:space="preserve">ESTACA ESCAVADA MECANICAMENTE DIAM 25CM </t>
  </si>
  <si>
    <t>02.06.003</t>
  </si>
  <si>
    <t xml:space="preserve">ALVENARIA EMBASAMENTO TIJOLO BARRO MACIÇO E = 1 TIJOLO </t>
  </si>
  <si>
    <t>02.08.020 (CPOS)</t>
  </si>
  <si>
    <t>PLACA DE IDENTIFICAÇÃO PARA OBRA</t>
  </si>
  <si>
    <t>03.03.019</t>
  </si>
  <si>
    <t xml:space="preserve">LAJE PRE-FABRICADA VIGOTA TRELICADA UNIDIRECIONAL LT16-100KGF/M2 </t>
  </si>
  <si>
    <t>04.01.059</t>
  </si>
  <si>
    <t xml:space="preserve">VERGA/CINTA EM BLOCO DE CONCRETO CANALETA - 19 CM </t>
  </si>
  <si>
    <t>04.03.009</t>
  </si>
  <si>
    <t xml:space="preserve">DV-07 DIVISÓRIA DE GRANILITE </t>
  </si>
  <si>
    <t>04.09.014 (CPOS)</t>
  </si>
  <si>
    <t>RETIRADA DE POSTE OU SISTEMA DE SUSTENTAÇÃO PARA ALAMBRADO OU FECHAMENTO</t>
  </si>
  <si>
    <t>04.09.016 (CPOS)</t>
  </si>
  <si>
    <t>RETIRADA DE ENTELAMENTO METÁLICO EM GERAL</t>
  </si>
  <si>
    <t>04.50.001</t>
  </si>
  <si>
    <t xml:space="preserve">DEMOLIÇÃO DE ALVENARIAS EM GERAL E ELEMENTOS VAZADOS,INCL REVESTIMENTOS </t>
  </si>
  <si>
    <t>05.05.037</t>
  </si>
  <si>
    <t xml:space="preserve">BS-08 BANCADA PARA FRALDÁRIO </t>
  </si>
  <si>
    <t>05.05.040</t>
  </si>
  <si>
    <t>BS-05 BANCADA PARA COZINHA - GRANITO POLIDO 20MM (lactário)</t>
  </si>
  <si>
    <t>05.05.064</t>
  </si>
  <si>
    <t xml:space="preserve">PR-08 PRATELEIRA DE GRANITO </t>
  </si>
  <si>
    <t>05.05.090</t>
  </si>
  <si>
    <t xml:space="preserve">BA-11 BALCÃO DE DEVOLUÇÃO DE GRANITO (L=70CM) </t>
  </si>
  <si>
    <t>05.07.040 (CPOS)</t>
  </si>
  <si>
    <t>REMOÇÃO DE ENTULHO SEPARADO DE OBRA COM CAÇAMBA METÁLICA - TERRA, ALVENARIA, CONCRETO, ARGAMASSA, MADEIRA, PAPEL, PLÁSTICO OU METAL</t>
  </si>
  <si>
    <t>06.02.046</t>
  </si>
  <si>
    <t>PF-27 PORTA DE FERRO 90X215CM + FECHADURA DE SEGURANÇA</t>
  </si>
  <si>
    <t>06.03.003</t>
  </si>
  <si>
    <t xml:space="preserve">AF-01 ALCAPAO PARA LAJE DE FORRO </t>
  </si>
  <si>
    <t>06.03.024</t>
  </si>
  <si>
    <t xml:space="preserve">TP-12 TELA DE PROTECAO REMOVIVEL </t>
  </si>
  <si>
    <t>07.02.004</t>
  </si>
  <si>
    <t>FORNECIMENTO E MONTAGEM DE ESTRUTURA METALICA COM AÇO NAO PATINAVEL (ASTM A36/A570) (02 águas) (incl. projeto)</t>
  </si>
  <si>
    <t>07.60.050</t>
  </si>
  <si>
    <t>RETIRADA DE TELHAS DE BARRO (Quiosque)</t>
  </si>
  <si>
    <t>07.60.005</t>
  </si>
  <si>
    <t>RETIRADA DE ESTRUT DE MADEIRA EM TESOURA,PONTAL OU MISTA P/TELHA (Quiosque)</t>
  </si>
  <si>
    <t>08.02.001</t>
  </si>
  <si>
    <t xml:space="preserve">AG-04 ABRIGO PARA GAS COM 2 CILINDROS DE 45 KG </t>
  </si>
  <si>
    <t>08.02.060</t>
  </si>
  <si>
    <t xml:space="preserve">TUBO DE COBRE P/ GAS CLASSE A S/COST DN=1/2 (15) SOLDA FOSCOPER </t>
  </si>
  <si>
    <t>08.03.015</t>
  </si>
  <si>
    <t xml:space="preserve">TUBO PVC RÍGIDO JUNTA SOLDÁVEL DE 20 INCL CONEXÕES </t>
  </si>
  <si>
    <t>08.03.016</t>
  </si>
  <si>
    <t xml:space="preserve">TUBO PVC RÍGIDO JUNTA SOLDÁVEL DE 25 INCL CONEXÕES </t>
  </si>
  <si>
    <t>08.03.018</t>
  </si>
  <si>
    <t xml:space="preserve">TUBO PVC RÍGIDO JUNTA SOLDÁVEL DE 40 INCL CONEXÕES </t>
  </si>
  <si>
    <t>08.04.021</t>
  </si>
  <si>
    <t xml:space="preserve">REGISTRO DE GAVETA COM CANOPLA CROMADA DN 15MM (1/2") </t>
  </si>
  <si>
    <t>08.04.025</t>
  </si>
  <si>
    <t xml:space="preserve">REGISTRO DE GAVETA COM CANOPLA CROMADA DN 40MM (1 1/2") </t>
  </si>
  <si>
    <t>08.04.052</t>
  </si>
  <si>
    <t xml:space="preserve">VALVULA DE DESCARGA C/REG INCORP DN 40MM (1 1/2") C/ ACAB SIMPLES </t>
  </si>
  <si>
    <t>08.09.018</t>
  </si>
  <si>
    <t xml:space="preserve">TUBO PVC NORMAL "SN" JUNTA ELÁSTICA DN 100 INCL CONEXÕES </t>
  </si>
  <si>
    <t>08.09.061</t>
  </si>
  <si>
    <t xml:space="preserve">TUBO PVC REFORÇADO "SR" JUNTA ELÁSTICA DN 50 INCL CONEXÕES </t>
  </si>
  <si>
    <t>08.09.063</t>
  </si>
  <si>
    <t xml:space="preserve">TUBO PVC REFORÇADO "SR" JUNTA ELÁSTICA DN 100 INCL CONEXÕES </t>
  </si>
  <si>
    <t>08.10.009</t>
  </si>
  <si>
    <t xml:space="preserve">CAIXA SIFONADA DE PVC DN 150X150X50MM COM GRELHA DE AÇO INOX COM FECHO ROTATIVO. </t>
  </si>
  <si>
    <t>08.12.016</t>
  </si>
  <si>
    <t xml:space="preserve">CALHA OU AGUA FURTADA EM CHAPA GALV. N 24 - CORTE 0,50M </t>
  </si>
  <si>
    <t>08.14.103</t>
  </si>
  <si>
    <t>CAIXA DÁGUA CÔNICA POLIETILENO CAPACIDADE DE 1000L INCLUSIVE TAMPA</t>
  </si>
  <si>
    <t>08.16.003</t>
  </si>
  <si>
    <t xml:space="preserve">BACIA SANITÁRIA INFANTIL </t>
  </si>
  <si>
    <t>08.16.045</t>
  </si>
  <si>
    <t xml:space="preserve">TANQUE DE LOUCA BRANCA,PEQUENO C/COLUNA </t>
  </si>
  <si>
    <t>08.16.046</t>
  </si>
  <si>
    <t xml:space="preserve">TANQUE DE LOUCA BRANCA,GRANDE C/COLUNA </t>
  </si>
  <si>
    <t>08.16.091</t>
  </si>
  <si>
    <t xml:space="preserve">BR-03 CONJUNTO LAVATORIO E BACIA ACESSIVEIS </t>
  </si>
  <si>
    <t>CJ.</t>
  </si>
  <si>
    <t>08.17.038</t>
  </si>
  <si>
    <t xml:space="preserve">CHUVEIRO SIMPLES C/ARTICULACAO, LATAO CROMADO DN 15MM (1/2") </t>
  </si>
  <si>
    <t>08.17.055</t>
  </si>
  <si>
    <t xml:space="preserve">FILTRO PRESSAO CUNO(AQUALAR)C/ELEM FILTR CARVAO ATIVADO E CEL 180/L/H </t>
  </si>
  <si>
    <t>08.17.088</t>
  </si>
  <si>
    <t xml:space="preserve">TORNEIRA DE USO RESTRITO DE 1/2 </t>
  </si>
  <si>
    <t>09.04.085</t>
  </si>
  <si>
    <t xml:space="preserve">TERRA COMPLETO 1 HASTE Ø 19MM COM CAIXA DE INSPEÇÃO </t>
  </si>
  <si>
    <t>09.05.047</t>
  </si>
  <si>
    <t xml:space="preserve">QUADRO DISTRIBUICAO, DISJ. GERAL 60A P/ 14 A 20 DISJS. </t>
  </si>
  <si>
    <t>09.05.070</t>
  </si>
  <si>
    <t xml:space="preserve">DISJUNTOR BIPOLAR TERMOMAGNETICO 2X10A A 2X50A </t>
  </si>
  <si>
    <t>09.05.073</t>
  </si>
  <si>
    <t xml:space="preserve">DISJUNTOR UNIPOLAR TERMOMAGNETICO 1X10A A 1X30A </t>
  </si>
  <si>
    <t>09.05.074</t>
  </si>
  <si>
    <t xml:space="preserve">DISJUNTOR TRIPOLAR TERMOMAGNETICO 3X10A A 3X50A </t>
  </si>
  <si>
    <t>09.05.093</t>
  </si>
  <si>
    <t xml:space="preserve">INTERRUPTOR AUTOMATICO DIFERENCIAL (DISPOSITIVO DR) 63A/30 mA </t>
  </si>
  <si>
    <t>09.07.012</t>
  </si>
  <si>
    <t xml:space="preserve">CABO DE 16 MM2 - 750 V DE ISOLACAO </t>
  </si>
  <si>
    <t>09.07.024</t>
  </si>
  <si>
    <t xml:space="preserve">CABO DE 2,5 MM2 - 750V DE ISOLAÇÃO </t>
  </si>
  <si>
    <t>09.07.025</t>
  </si>
  <si>
    <t xml:space="preserve">CABO DE 4MM2 - 750V DE ISOLAÇÃO </t>
  </si>
  <si>
    <t>09.08.029</t>
  </si>
  <si>
    <t xml:space="preserve">INTERRUPTOR DE 1 TECLA - ELETROD. PVC Ø 25MM AMARELO. </t>
  </si>
  <si>
    <t>09.08.032</t>
  </si>
  <si>
    <t xml:space="preserve">INTERRUPTOR DE 3 TECLAS - ELETROD. PVC Ø 25MM AMARELO. </t>
  </si>
  <si>
    <t>09.08.041</t>
  </si>
  <si>
    <t xml:space="preserve">INTERRUPTOR EM PARALELO EM CAIXA 4"X2" - ELETROD. PVC Ø 25MM AMARELO. </t>
  </si>
  <si>
    <t>09.08.045</t>
  </si>
  <si>
    <t xml:space="preserve">INTERRUPTOR DE 1 TECLA E TOMADA 2P+T EM CAIXA 4"X2" - ELETROD. PVC Ø 25MM AMARELO. </t>
  </si>
  <si>
    <t>09.08.046</t>
  </si>
  <si>
    <t xml:space="preserve">TOMADA 2P+T PADRAO NBR 14136 CORRENTE 10A-250V - ELETROD. PVC Ø 25MM AMARELO. </t>
  </si>
  <si>
    <t>09.08.049</t>
  </si>
  <si>
    <t xml:space="preserve">TOMADA 2P+T PADRAO NBR 14136 CORRENTE 20A-250V - ELETROD. PVC Ø 25MM AMARELO. </t>
  </si>
  <si>
    <t>09.08.085</t>
  </si>
  <si>
    <t xml:space="preserve">PONTO SECO P/ INSTALACAO DE VENTILADORES PAREDE - ELETRODUTO PVC </t>
  </si>
  <si>
    <t>09.09.052</t>
  </si>
  <si>
    <t xml:space="preserve">IL-45 LUMINARIA PARA LAMPADA LED (2X18W) </t>
  </si>
  <si>
    <t>12.01.001</t>
  </si>
  <si>
    <t>12.01.006</t>
  </si>
  <si>
    <t>12.02.002</t>
  </si>
  <si>
    <t>12.02.006</t>
  </si>
  <si>
    <t>12.02.007</t>
  </si>
  <si>
    <t>12.02.013</t>
  </si>
  <si>
    <t xml:space="preserve">CERAMICA ESMALTADA 10X10CM </t>
  </si>
  <si>
    <t>12.02.036</t>
  </si>
  <si>
    <t xml:space="preserve">REVESTIMENTO COM AZULEJOS LISOS, BRANCO BRILHANTE </t>
  </si>
  <si>
    <t>13.01.004</t>
  </si>
  <si>
    <t xml:space="preserve">LASTRO DE CONCRETO C/ HIDROFUGO E=5CM </t>
  </si>
  <si>
    <t>13.01.017</t>
  </si>
  <si>
    <t xml:space="preserve">ARGAMASSA DE REGULARIZACAO CIM/AREIA 1:3 ESP=2,50CM </t>
  </si>
  <si>
    <t>13.02.075</t>
  </si>
  <si>
    <t xml:space="preserve">MANTA VINILICAS (AZUL ESCURO) ESPESSURA DE 2 MM </t>
  </si>
  <si>
    <t>13.02.100</t>
  </si>
  <si>
    <t xml:space="preserve">CERAMICA ESMALT.ANTIDER. ABSORÇÃO DE AGUA 3% A 8% PEI 5 COEF.ATRITO MINIMO 0,4 </t>
  </si>
  <si>
    <t>13.05.068</t>
  </si>
  <si>
    <t xml:space="preserve">RODAPE VINILICO DE 5 CM SIMPLES </t>
  </si>
  <si>
    <t>13.06.082</t>
  </si>
  <si>
    <t xml:space="preserve">SO-22 SOLEIRA DE GRANITO EM NIVEL 1 PEÇA (L= 14 A 17CM) </t>
  </si>
  <si>
    <t>14.01.035</t>
  </si>
  <si>
    <t xml:space="preserve">VIDRO IMPRESSO INCOLOR (E=4MM) </t>
  </si>
  <si>
    <t>14.01.062</t>
  </si>
  <si>
    <t xml:space="preserve">VIDRO LISO INCOLOR LAMINADO 6MM (3+3MM) COM FILME PVB </t>
  </si>
  <si>
    <t>15.02.003</t>
  </si>
  <si>
    <t xml:space="preserve">MASSA NIVELADORA PARA INTERIOR </t>
  </si>
  <si>
    <t>15.02.006</t>
  </si>
  <si>
    <t xml:space="preserve">LATEX COM MASSA NIVELADORA PARA INTERIOR </t>
  </si>
  <si>
    <t>15.02.019</t>
  </si>
  <si>
    <t xml:space="preserve">ESMALTE </t>
  </si>
  <si>
    <t>15.02.080</t>
  </si>
  <si>
    <t xml:space="preserve">TINTA LATEX PARA PISO </t>
  </si>
  <si>
    <t>15.03.021</t>
  </si>
  <si>
    <t xml:space="preserve">ESMALTE EM ESQUADRIAS DE FERRO </t>
  </si>
  <si>
    <t>15.04.006</t>
  </si>
  <si>
    <t>15.04.015</t>
  </si>
  <si>
    <t xml:space="preserve">ESMALTE EM SUPERFICIE REBOCADA SEM MASSA NIVELADORA </t>
  </si>
  <si>
    <t>16.08.028</t>
  </si>
  <si>
    <t xml:space="preserve">CI-01 CAIXA DE INSPECAO 60X60CM PARA ESGOTO </t>
  </si>
  <si>
    <t>16.12.200 (CPOS)</t>
  </si>
  <si>
    <t>CUMEEIRA EM CHAPA DE AÇO PRÉ-PINTADA COM EPÓXI E POLIÉSTER, PERFIL TRAPEZOIDAL, COM ESPESSURA DE 0,50 MM</t>
  </si>
  <si>
    <t>16.13.130 (CPOS)</t>
  </si>
  <si>
    <t>TELHAMENTO EM CHAPA DE AÇO COM PINTURA POLIÉSTER, TIPO SANDUÍCHE, ESPESSURA DE 0,50 MM, COM POLIESTIRENO EXPANDIDO</t>
  </si>
  <si>
    <t>24.01.030 (CPOS)</t>
  </si>
  <si>
    <t>CAIXILHO EM FERRO BASCULANTE, SOB MEDIDA</t>
  </si>
  <si>
    <t>24.02.040 (CPOS)</t>
  </si>
  <si>
    <t>PORTA/PORTÃO TIPO GRADIL SOB MEDIDA (IGUAL PORTÃO EXISTENTE)</t>
  </si>
  <si>
    <t>24.02.060 (CPOS)</t>
  </si>
  <si>
    <t>PORTA/PORTÃO DE CORRER EM CHAPA, SOB MEDIDA</t>
  </si>
  <si>
    <t>25.01.530 (CPOS)</t>
  </si>
  <si>
    <t>CAIXILHO EM ALUMÍNIO DE CORRER, SOB MEDIDA – BRANCO – LINHA 30</t>
  </si>
  <si>
    <t>25.02.230 (CPOS)</t>
  </si>
  <si>
    <t>PORTA EM ALUMÍNIO DE ABRIR, SOB MEDIDA – LINHA 30</t>
  </si>
  <si>
    <t>32.15.030 (CPOS)</t>
  </si>
  <si>
    <t>IMPERMEABILIZAÇÃO EM MANTA ASFÁLTICA COM ARMADURA, TIPO III-B, ESPESSURA DE 3 MM</t>
  </si>
  <si>
    <t>44.02.060 (CPOS)</t>
  </si>
  <si>
    <t>TAMPO/BANCADA EM GRANITO COM ESPESSURA DE 3 CM</t>
  </si>
  <si>
    <t>44.03.370 (CPOS)</t>
  </si>
  <si>
    <t>TORNEIRA DE PAREDE PARA PIA COM BICA MÓVEL E AREJADOR, EM LATÃO FUNDIDO CROMADO</t>
  </si>
  <si>
    <t>44.06.370 (CPOS)</t>
  </si>
  <si>
    <t>CUBA EM AÇO INOXIDÁVEL SIMPLES DE 500X400X250MM C/ VÁLV. E ACESSÓRIOS</t>
  </si>
  <si>
    <t>TOTAL GERAL</t>
  </si>
  <si>
    <t>Lençóis Paulista, 26 de SETEMBRO de 2019</t>
  </si>
  <si>
    <t>MEIRI APARECIDA GALASSI MONTANHERO</t>
  </si>
  <si>
    <t>Fernando Ortega</t>
  </si>
  <si>
    <t>SECRETÁRIA DE EDUCAÇÃO</t>
  </si>
  <si>
    <t>Engenheiro Civil</t>
  </si>
  <si>
    <t>CREA 5060809773</t>
  </si>
  <si>
    <t>TABELA BASE: FDE/SP – JULHO/2019 – COMPOSIÇÃO – CPOS 176</t>
  </si>
  <si>
    <t>CRONOGRAMA FÍSICO-FINANCEIRO</t>
  </si>
  <si>
    <t xml:space="preserve"> DESCRIÇÃO DOS SERVIÇOS</t>
  </si>
  <si>
    <t>30 DIAS</t>
  </si>
  <si>
    <t>R$</t>
  </si>
  <si>
    <t>60 DIAS</t>
  </si>
  <si>
    <t>90 DIAS</t>
  </si>
  <si>
    <t>120 DIAS</t>
  </si>
  <si>
    <t>150 DIAS</t>
  </si>
  <si>
    <t>180 DIAS</t>
  </si>
  <si>
    <t>210 DIAS</t>
  </si>
  <si>
    <t>240 DIAS</t>
  </si>
  <si>
    <t>TOTAL</t>
  </si>
  <si>
    <t>TOTAL (R$)</t>
  </si>
  <si>
    <t>TOTAL %</t>
  </si>
  <si>
    <t>TOTAL R$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</si>
</sst>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_-* #,##0.00_-;\-* #,##0.00_-;_-* \-??_-;_-@_-"/>
    <numFmt numFmtId="166" formatCode="00\.00\.00"/>
    <numFmt numFmtId="167" formatCode="#,##0.00;[RED]\-#,##0.00"/>
    <numFmt numFmtId="168" formatCode="#,##0.00"/>
    <numFmt numFmtId="169" formatCode="DD/MM/YYYY"/>
    <numFmt numFmtId="170" formatCode="0.00;\(0.00\)"/>
    <numFmt numFmtId="171" formatCode="0.00%"/>
    <numFmt numFmtId="172" formatCode="00"/>
    <numFmt numFmtId="173" formatCode="[$R$-416]\ #,##0.00;[RED]\-[$R$-416]\ #,##0.00"/>
  </numFmts>
  <fonts count="42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name val="Ecofont vera sans"/>
      <family val="2"/>
    </font>
    <font>
      <b/>
      <sz val="11"/>
      <name val="Ecofont vera sans"/>
      <family val="2"/>
    </font>
    <font>
      <sz val="11"/>
      <color indexed="8"/>
      <name val="Ecofont vera sans"/>
      <family val="2"/>
    </font>
    <font>
      <b/>
      <sz val="11"/>
      <color indexed="8"/>
      <name val="Ecofont vera sans"/>
      <family val="2"/>
    </font>
    <font>
      <b/>
      <i/>
      <sz val="11"/>
      <name val="Ecofont vera sans"/>
      <family val="2"/>
    </font>
    <font>
      <b/>
      <sz val="11"/>
      <color indexed="18"/>
      <name val="Ecofont vera sans"/>
      <family val="2"/>
    </font>
    <font>
      <b/>
      <sz val="11"/>
      <color indexed="8"/>
      <name val="Ecofont Vera Sans"/>
      <family val="2"/>
    </font>
    <font>
      <b/>
      <sz val="12"/>
      <color indexed="8"/>
      <name val="Ecofont vera sans"/>
      <family val="2"/>
    </font>
    <font>
      <b/>
      <i/>
      <sz val="12"/>
      <color indexed="8"/>
      <name val="Ecofont vera sans"/>
      <family val="2"/>
    </font>
    <font>
      <sz val="12"/>
      <color indexed="8"/>
      <name val="Ecofont vera sans"/>
      <family val="2"/>
    </font>
    <font>
      <sz val="12"/>
      <name val="Ecofont vera sans"/>
      <family val="2"/>
    </font>
    <font>
      <b/>
      <sz val="12"/>
      <name val="Ecofont vera sans"/>
      <family val="2"/>
    </font>
    <font>
      <sz val="11"/>
      <color indexed="8"/>
      <name val="Ecofont Vera Sans"/>
      <family val="2"/>
    </font>
    <font>
      <sz val="10"/>
      <name val="Ecofont Vera Sans"/>
      <family val="2"/>
    </font>
    <font>
      <sz val="11"/>
      <name val="Ecofont Vera Sans"/>
      <family val="2"/>
    </font>
    <font>
      <sz val="10.5"/>
      <name val="Ecofont vera sans"/>
      <family val="2"/>
    </font>
    <font>
      <b/>
      <sz val="15"/>
      <name val="Ecofont Vera Sans"/>
      <family val="2"/>
    </font>
    <font>
      <sz val="12"/>
      <name val="Ecofont Vera Sans"/>
      <family val="2"/>
    </font>
    <font>
      <b/>
      <i/>
      <sz val="12"/>
      <name val="Ecofont Vera Sans"/>
      <family val="2"/>
    </font>
    <font>
      <sz val="12"/>
      <color indexed="8"/>
      <name val="Ecofont Vera Sans"/>
      <family val="2"/>
    </font>
    <font>
      <sz val="10"/>
      <color indexed="8"/>
      <name val="Ecofont Vera Sans"/>
      <family val="2"/>
    </font>
    <font>
      <b/>
      <sz val="12"/>
      <color indexed="18"/>
      <name val="Ecofont Vera Sans"/>
      <family val="2"/>
    </font>
    <font>
      <b/>
      <sz val="10"/>
      <color indexed="18"/>
      <name val="Ecofont Vera Sans"/>
      <family val="2"/>
    </font>
    <font>
      <b/>
      <sz val="12"/>
      <name val="Ecofont Vera Sans"/>
      <family val="2"/>
    </font>
    <font>
      <b/>
      <sz val="12"/>
      <color indexed="8"/>
      <name val="Ecofont Vera Sans"/>
      <family val="2"/>
    </font>
    <font>
      <b/>
      <sz val="10"/>
      <color indexed="8"/>
      <name val="Ecofont Vera Sans"/>
      <family val="2"/>
    </font>
    <font>
      <sz val="14"/>
      <name val="Ecofont Vera Sans"/>
      <family val="2"/>
    </font>
    <font>
      <b/>
      <sz val="10"/>
      <name val="Ecofont Vera Sans"/>
      <family val="2"/>
    </font>
  </fonts>
  <fills count="1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6" fillId="3" borderId="0" applyNumberFormat="0" applyBorder="0" applyAlignment="0" applyProtection="0"/>
    <xf numFmtId="164" fontId="7" fillId="2" borderId="0" applyNumberFormat="0" applyBorder="0" applyAlignment="0" applyProtection="0"/>
    <xf numFmtId="164" fontId="8" fillId="4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5" borderId="0" applyNumberFormat="0" applyBorder="0" applyAlignment="0" applyProtection="0"/>
    <xf numFmtId="164" fontId="10" fillId="0" borderId="0" applyNumberFormat="0" applyFill="0" applyBorder="0" applyAlignment="0" applyProtection="0"/>
    <xf numFmtId="164" fontId="11" fillId="6" borderId="0" applyNumberFormat="0" applyBorder="0" applyAlignment="0" applyProtection="0"/>
    <xf numFmtId="164" fontId="11" fillId="7" borderId="0" applyNumberFormat="0" applyBorder="0" applyAlignment="0" applyProtection="0"/>
    <xf numFmtId="164" fontId="10" fillId="8" borderId="0" applyNumberFormat="0" applyBorder="0" applyAlignment="0" applyProtection="0"/>
    <xf numFmtId="165" fontId="0" fillId="0" borderId="0" applyFill="0" applyBorder="0" applyAlignment="0" applyProtection="0"/>
  </cellStyleXfs>
  <cellXfs count="230">
    <xf numFmtId="164" fontId="0" fillId="0" borderId="0" xfId="0" applyAlignment="1">
      <alignment/>
    </xf>
    <xf numFmtId="166" fontId="12" fillId="0" borderId="0" xfId="0" applyNumberFormat="1" applyFont="1" applyBorder="1" applyAlignment="1">
      <alignment horizontal="center"/>
    </xf>
    <xf numFmtId="164" fontId="13" fillId="0" borderId="0" xfId="0" applyFont="1" applyBorder="1" applyAlignment="1">
      <alignment wrapText="1"/>
    </xf>
    <xf numFmtId="164" fontId="13" fillId="0" borderId="0" xfId="0" applyFont="1" applyBorder="1" applyAlignment="1">
      <alignment horizontal="center"/>
    </xf>
    <xf numFmtId="167" fontId="12" fillId="0" borderId="0" xfId="0" applyNumberFormat="1" applyFont="1" applyBorder="1" applyAlignment="1">
      <alignment horizontal="center"/>
    </xf>
    <xf numFmtId="168" fontId="13" fillId="0" borderId="0" xfId="0" applyNumberFormat="1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0" xfId="0" applyFont="1" applyAlignment="1">
      <alignment/>
    </xf>
    <xf numFmtId="166" fontId="14" fillId="0" borderId="2" xfId="0" applyNumberFormat="1" applyFont="1" applyBorder="1" applyAlignment="1">
      <alignment horizontal="center" vertical="center"/>
    </xf>
    <xf numFmtId="164" fontId="15" fillId="0" borderId="3" xfId="0" applyFont="1" applyBorder="1" applyAlignment="1">
      <alignment horizontal="right" vertical="center" wrapText="1"/>
    </xf>
    <xf numFmtId="164" fontId="15" fillId="0" borderId="3" xfId="0" applyFont="1" applyBorder="1" applyAlignment="1">
      <alignment horizontal="center" vertical="center"/>
    </xf>
    <xf numFmtId="167" fontId="14" fillId="0" borderId="3" xfId="0" applyNumberFormat="1" applyFont="1" applyBorder="1" applyAlignment="1">
      <alignment horizontal="center" vertical="center"/>
    </xf>
    <xf numFmtId="168" fontId="14" fillId="0" borderId="3" xfId="0" applyNumberFormat="1" applyFont="1" applyBorder="1" applyAlignment="1">
      <alignment horizontal="center" vertical="center"/>
    </xf>
    <xf numFmtId="168" fontId="14" fillId="0" borderId="4" xfId="0" applyNumberFormat="1" applyFont="1" applyBorder="1" applyAlignment="1">
      <alignment horizontal="center" vertical="center"/>
    </xf>
    <xf numFmtId="164" fontId="14" fillId="0" borderId="0" xfId="0" applyFont="1" applyBorder="1" applyAlignment="1">
      <alignment vertical="center"/>
    </xf>
    <xf numFmtId="164" fontId="14" fillId="0" borderId="0" xfId="0" applyFont="1" applyAlignment="1">
      <alignment vertical="center"/>
    </xf>
    <xf numFmtId="166" fontId="14" fillId="0" borderId="5" xfId="0" applyNumberFormat="1" applyFont="1" applyBorder="1" applyAlignment="1">
      <alignment horizontal="center" vertical="center"/>
    </xf>
    <xf numFmtId="164" fontId="16" fillId="0" borderId="0" xfId="0" applyFont="1" applyFill="1" applyBorder="1" applyAlignment="1">
      <alignment horizontal="left" vertical="center" wrapText="1"/>
    </xf>
    <xf numFmtId="164" fontId="16" fillId="0" borderId="0" xfId="0" applyFont="1" applyFill="1" applyBorder="1" applyAlignment="1">
      <alignment horizontal="center" vertical="center"/>
    </xf>
    <xf numFmtId="167" fontId="17" fillId="0" borderId="0" xfId="0" applyNumberFormat="1" applyFont="1" applyFill="1" applyBorder="1" applyAlignment="1">
      <alignment horizontal="center" vertical="center"/>
    </xf>
    <xf numFmtId="168" fontId="17" fillId="0" borderId="0" xfId="0" applyNumberFormat="1" applyFont="1" applyFill="1" applyBorder="1" applyAlignment="1">
      <alignment horizontal="center" vertical="center"/>
    </xf>
    <xf numFmtId="168" fontId="16" fillId="0" borderId="0" xfId="0" applyNumberFormat="1" applyFont="1" applyFill="1" applyBorder="1" applyAlignment="1">
      <alignment horizontal="center" vertical="center"/>
    </xf>
    <xf numFmtId="168" fontId="16" fillId="0" borderId="6" xfId="0" applyNumberFormat="1" applyFont="1" applyFill="1" applyBorder="1" applyAlignment="1">
      <alignment horizontal="center" vertical="center"/>
    </xf>
    <xf numFmtId="164" fontId="18" fillId="0" borderId="0" xfId="0" applyFont="1" applyFill="1" applyBorder="1" applyAlignment="1">
      <alignment horizontal="left" vertical="center" wrapText="1"/>
    </xf>
    <xf numFmtId="169" fontId="19" fillId="0" borderId="0" xfId="0" applyNumberFormat="1" applyFont="1" applyFill="1" applyBorder="1" applyAlignment="1">
      <alignment horizontal="center" vertical="center"/>
    </xf>
    <xf numFmtId="167" fontId="19" fillId="0" borderId="0" xfId="0" applyNumberFormat="1" applyFont="1" applyFill="1" applyBorder="1" applyAlignment="1">
      <alignment horizontal="center" vertical="center"/>
    </xf>
    <xf numFmtId="168" fontId="19" fillId="0" borderId="0" xfId="0" applyNumberFormat="1" applyFont="1" applyFill="1" applyBorder="1" applyAlignment="1">
      <alignment horizontal="center" vertical="center"/>
    </xf>
    <xf numFmtId="168" fontId="19" fillId="0" borderId="6" xfId="0" applyNumberFormat="1" applyFont="1" applyFill="1" applyBorder="1" applyAlignment="1">
      <alignment horizontal="center" vertical="center"/>
    </xf>
    <xf numFmtId="164" fontId="14" fillId="0" borderId="0" xfId="0" applyFont="1" applyFill="1" applyBorder="1" applyAlignment="1">
      <alignment horizontal="left" vertical="center" wrapText="1"/>
    </xf>
    <xf numFmtId="167" fontId="16" fillId="0" borderId="0" xfId="0" applyNumberFormat="1" applyFont="1" applyFill="1" applyBorder="1" applyAlignment="1">
      <alignment horizontal="center" vertical="center"/>
    </xf>
    <xf numFmtId="164" fontId="20" fillId="0" borderId="0" xfId="0" applyFont="1" applyBorder="1" applyAlignment="1">
      <alignment horizontal="center" vertical="center" wrapText="1"/>
    </xf>
    <xf numFmtId="166" fontId="17" fillId="0" borderId="7" xfId="0" applyNumberFormat="1" applyFont="1" applyFill="1" applyBorder="1" applyAlignment="1">
      <alignment horizontal="center" vertical="center"/>
    </xf>
    <xf numFmtId="164" fontId="17" fillId="0" borderId="8" xfId="0" applyFont="1" applyFill="1" applyBorder="1" applyAlignment="1">
      <alignment horizontal="center" vertical="center" wrapText="1"/>
    </xf>
    <xf numFmtId="164" fontId="17" fillId="0" borderId="8" xfId="0" applyFont="1" applyFill="1" applyBorder="1" applyAlignment="1">
      <alignment horizontal="center" vertical="center"/>
    </xf>
    <xf numFmtId="167" fontId="17" fillId="0" borderId="8" xfId="0" applyNumberFormat="1" applyFont="1" applyFill="1" applyBorder="1" applyAlignment="1">
      <alignment horizontal="center" vertical="center"/>
    </xf>
    <xf numFmtId="168" fontId="17" fillId="0" borderId="8" xfId="0" applyNumberFormat="1" applyFont="1" applyFill="1" applyBorder="1" applyAlignment="1">
      <alignment horizontal="center" vertical="center"/>
    </xf>
    <xf numFmtId="168" fontId="17" fillId="0" borderId="8" xfId="0" applyNumberFormat="1" applyFont="1" applyFill="1" applyBorder="1" applyAlignment="1">
      <alignment horizontal="center" vertical="center" wrapText="1"/>
    </xf>
    <xf numFmtId="168" fontId="17" fillId="0" borderId="9" xfId="0" applyNumberFormat="1" applyFont="1" applyFill="1" applyBorder="1" applyAlignment="1">
      <alignment horizontal="center" vertical="center"/>
    </xf>
    <xf numFmtId="166" fontId="21" fillId="2" borderId="7" xfId="0" applyNumberFormat="1" applyFont="1" applyFill="1" applyBorder="1" applyAlignment="1">
      <alignment horizontal="center" vertical="center"/>
    </xf>
    <xf numFmtId="164" fontId="22" fillId="2" borderId="8" xfId="0" applyFont="1" applyFill="1" applyBorder="1" applyAlignment="1">
      <alignment vertical="center" wrapText="1"/>
    </xf>
    <xf numFmtId="164" fontId="23" fillId="2" borderId="8" xfId="0" applyFont="1" applyFill="1" applyBorder="1" applyAlignment="1">
      <alignment horizontal="center" vertical="center"/>
    </xf>
    <xf numFmtId="167" fontId="24" fillId="2" borderId="8" xfId="0" applyNumberFormat="1" applyFont="1" applyFill="1" applyBorder="1" applyAlignment="1">
      <alignment horizontal="center" vertical="center"/>
    </xf>
    <xf numFmtId="168" fontId="24" fillId="2" borderId="8" xfId="0" applyNumberFormat="1" applyFont="1" applyFill="1" applyBorder="1" applyAlignment="1">
      <alignment horizontal="center" vertical="center"/>
    </xf>
    <xf numFmtId="168" fontId="23" fillId="2" borderId="8" xfId="0" applyNumberFormat="1" applyFont="1" applyFill="1" applyBorder="1" applyAlignment="1">
      <alignment horizontal="center" vertical="center"/>
    </xf>
    <xf numFmtId="168" fontId="25" fillId="2" borderId="9" xfId="0" applyNumberFormat="1" applyFont="1" applyFill="1" applyBorder="1" applyAlignment="1">
      <alignment horizontal="center" vertical="center"/>
    </xf>
    <xf numFmtId="164" fontId="24" fillId="0" borderId="0" xfId="0" applyFont="1" applyBorder="1" applyAlignment="1">
      <alignment vertical="center"/>
    </xf>
    <xf numFmtId="164" fontId="24" fillId="0" borderId="0" xfId="0" applyFont="1" applyAlignment="1">
      <alignment vertical="center"/>
    </xf>
    <xf numFmtId="164" fontId="26" fillId="0" borderId="7" xfId="0" applyFont="1" applyFill="1" applyBorder="1" applyAlignment="1" applyProtection="1">
      <alignment horizontal="center" vertical="center" wrapText="1" readingOrder="1"/>
      <protection locked="0"/>
    </xf>
    <xf numFmtId="164" fontId="26" fillId="0" borderId="8" xfId="0" applyFont="1" applyBorder="1" applyAlignment="1">
      <alignment wrapText="1"/>
    </xf>
    <xf numFmtId="164" fontId="26" fillId="0" borderId="8" xfId="0" applyFont="1" applyFill="1" applyBorder="1" applyAlignment="1" applyProtection="1">
      <alignment horizontal="center" vertical="center" wrapText="1" readingOrder="1"/>
      <protection locked="0"/>
    </xf>
    <xf numFmtId="167" fontId="26" fillId="0" borderId="8" xfId="0" applyNumberFormat="1" applyFont="1" applyFill="1" applyBorder="1" applyAlignment="1" applyProtection="1">
      <alignment horizontal="center" vertical="center" wrapText="1" readingOrder="1"/>
      <protection locked="0"/>
    </xf>
    <xf numFmtId="170" fontId="26" fillId="0" borderId="8" xfId="0" applyNumberFormat="1" applyFont="1" applyFill="1" applyBorder="1" applyAlignment="1" applyProtection="1">
      <alignment horizontal="center" vertical="center" wrapText="1" readingOrder="1"/>
      <protection locked="0"/>
    </xf>
    <xf numFmtId="168" fontId="26" fillId="0" borderId="8" xfId="0" applyNumberFormat="1" applyFont="1" applyFill="1" applyBorder="1" applyAlignment="1">
      <alignment horizontal="center" vertical="center"/>
    </xf>
    <xf numFmtId="168" fontId="26" fillId="0" borderId="9" xfId="0" applyNumberFormat="1" applyFont="1" applyFill="1" applyBorder="1" applyAlignment="1">
      <alignment horizontal="center" vertical="center"/>
    </xf>
    <xf numFmtId="164" fontId="27" fillId="0" borderId="0" xfId="0" applyFont="1" applyFill="1" applyBorder="1" applyAlignment="1">
      <alignment vertical="center"/>
    </xf>
    <xf numFmtId="164" fontId="27" fillId="0" borderId="0" xfId="0" applyFont="1" applyFill="1" applyAlignment="1">
      <alignment vertical="center"/>
    </xf>
    <xf numFmtId="164" fontId="26" fillId="0" borderId="0" xfId="0" applyFont="1" applyAlignment="1">
      <alignment wrapText="1"/>
    </xf>
    <xf numFmtId="164" fontId="26" fillId="0" borderId="8" xfId="0" applyFont="1" applyFill="1" applyBorder="1" applyAlignment="1">
      <alignment horizontal="justify" vertical="center" wrapText="1"/>
    </xf>
    <xf numFmtId="164" fontId="26" fillId="9" borderId="8" xfId="0" applyFont="1" applyFill="1" applyBorder="1" applyAlignment="1">
      <alignment horizontal="left" vertical="center" wrapText="1"/>
    </xf>
    <xf numFmtId="164" fontId="26" fillId="9" borderId="10" xfId="0" applyFont="1" applyFill="1" applyBorder="1" applyAlignment="1">
      <alignment horizontal="center" vertical="center" wrapText="1"/>
    </xf>
    <xf numFmtId="164" fontId="26" fillId="0" borderId="8" xfId="0" applyFont="1" applyFill="1" applyBorder="1" applyAlignment="1">
      <alignment wrapText="1"/>
    </xf>
    <xf numFmtId="164" fontId="14" fillId="0" borderId="0" xfId="0" applyFont="1" applyFill="1" applyBorder="1" applyAlignment="1">
      <alignment vertical="center"/>
    </xf>
    <xf numFmtId="164" fontId="14" fillId="0" borderId="0" xfId="0" applyFont="1" applyFill="1" applyAlignment="1">
      <alignment vertical="center"/>
    </xf>
    <xf numFmtId="164" fontId="26" fillId="9" borderId="10" xfId="0" applyFont="1" applyFill="1" applyBorder="1" applyAlignment="1">
      <alignment horizontal="left" vertical="center" wrapText="1"/>
    </xf>
    <xf numFmtId="164" fontId="28" fillId="9" borderId="10" xfId="0" applyFont="1" applyFill="1" applyBorder="1" applyAlignment="1">
      <alignment horizontal="left" vertical="top" wrapText="1"/>
    </xf>
    <xf numFmtId="164" fontId="26" fillId="9" borderId="10" xfId="0" applyFont="1" applyFill="1" applyBorder="1" applyAlignment="1">
      <alignment horizontal="left" vertical="top" wrapText="1"/>
    </xf>
    <xf numFmtId="164" fontId="26" fillId="0" borderId="8" xfId="0" applyFont="1" applyFill="1" applyBorder="1" applyAlignment="1">
      <alignment vertical="center" wrapText="1"/>
    </xf>
    <xf numFmtId="164" fontId="26" fillId="0" borderId="7" xfId="0" applyFont="1" applyFill="1" applyBorder="1" applyAlignment="1" applyProtection="1">
      <alignment horizontal="center" vertical="top" wrapText="1" readingOrder="1"/>
      <protection locked="0"/>
    </xf>
    <xf numFmtId="168" fontId="26" fillId="0" borderId="8" xfId="0" applyNumberFormat="1" applyFont="1" applyFill="1" applyBorder="1" applyAlignment="1" applyProtection="1">
      <alignment horizontal="center" vertical="center" wrapText="1" readingOrder="1"/>
      <protection locked="0"/>
    </xf>
    <xf numFmtId="168" fontId="26" fillId="0" borderId="8" xfId="0" applyNumberFormat="1" applyFont="1" applyFill="1" applyBorder="1" applyAlignment="1" applyProtection="1">
      <alignment vertical="center" wrapText="1" readingOrder="1"/>
      <protection locked="0"/>
    </xf>
    <xf numFmtId="164" fontId="26" fillId="0" borderId="8" xfId="0" applyFont="1" applyBorder="1" applyAlignment="1">
      <alignment horizontal="justify" vertical="center" wrapText="1"/>
    </xf>
    <xf numFmtId="164" fontId="26" fillId="0" borderId="0" xfId="0" applyFont="1" applyAlignment="1">
      <alignment horizontal="left" wrapText="1"/>
    </xf>
    <xf numFmtId="164" fontId="26" fillId="0" borderId="0" xfId="0" applyFont="1" applyFill="1" applyAlignment="1">
      <alignment wrapText="1"/>
    </xf>
    <xf numFmtId="164" fontId="16" fillId="0" borderId="7" xfId="0" applyFont="1" applyFill="1" applyBorder="1" applyAlignment="1" applyProtection="1">
      <alignment horizontal="center" vertical="center" wrapText="1" readingOrder="1"/>
      <protection locked="0"/>
    </xf>
    <xf numFmtId="164" fontId="16" fillId="0" borderId="8" xfId="0" applyFont="1" applyFill="1" applyBorder="1" applyAlignment="1">
      <alignment horizontal="justify" vertical="center" wrapText="1"/>
    </xf>
    <xf numFmtId="164" fontId="16" fillId="0" borderId="8" xfId="0" applyFont="1" applyFill="1" applyBorder="1" applyAlignment="1" applyProtection="1">
      <alignment horizontal="center" vertical="center" wrapText="1" readingOrder="1"/>
      <protection locked="0"/>
    </xf>
    <xf numFmtId="170" fontId="16" fillId="0" borderId="8" xfId="0" applyNumberFormat="1" applyFont="1" applyFill="1" applyBorder="1" applyAlignment="1" applyProtection="1">
      <alignment horizontal="center" vertical="center" wrapText="1" readingOrder="1"/>
      <protection locked="0"/>
    </xf>
    <xf numFmtId="167" fontId="16" fillId="0" borderId="8" xfId="0" applyNumberFormat="1" applyFont="1" applyFill="1" applyBorder="1" applyAlignment="1" applyProtection="1">
      <alignment horizontal="center" vertical="center" wrapText="1" readingOrder="1"/>
      <protection locked="0"/>
    </xf>
    <xf numFmtId="168" fontId="16" fillId="0" borderId="8" xfId="0" applyNumberFormat="1" applyFont="1" applyFill="1" applyBorder="1" applyAlignment="1">
      <alignment horizontal="center" vertical="center"/>
    </xf>
    <xf numFmtId="168" fontId="16" fillId="0" borderId="9" xfId="0" applyNumberFormat="1" applyFont="1" applyFill="1" applyBorder="1" applyAlignment="1">
      <alignment horizontal="center" vertical="center"/>
    </xf>
    <xf numFmtId="164" fontId="26" fillId="0" borderId="8" xfId="0" applyFont="1" applyBorder="1" applyAlignment="1">
      <alignment vertical="center" wrapText="1"/>
    </xf>
    <xf numFmtId="164" fontId="26" fillId="0" borderId="0" xfId="0" applyFont="1" applyAlignment="1">
      <alignment vertical="center" wrapText="1"/>
    </xf>
    <xf numFmtId="164" fontId="26" fillId="0" borderId="10" xfId="0" applyFont="1" applyFill="1" applyBorder="1" applyAlignment="1">
      <alignment horizontal="left" vertical="center" wrapText="1"/>
    </xf>
    <xf numFmtId="164" fontId="28" fillId="0" borderId="10" xfId="0" applyFont="1" applyFill="1" applyBorder="1" applyAlignment="1">
      <alignment horizontal="left" vertical="top" wrapText="1"/>
    </xf>
    <xf numFmtId="166" fontId="24" fillId="10" borderId="11" xfId="0" applyNumberFormat="1" applyFont="1" applyFill="1" applyBorder="1" applyAlignment="1">
      <alignment horizontal="center" vertical="center"/>
    </xf>
    <xf numFmtId="164" fontId="25" fillId="10" borderId="12" xfId="0" applyFont="1" applyFill="1" applyBorder="1" applyAlignment="1">
      <alignment horizontal="right" vertical="center" wrapText="1"/>
    </xf>
    <xf numFmtId="164" fontId="24" fillId="10" borderId="12" xfId="0" applyFont="1" applyFill="1" applyBorder="1" applyAlignment="1">
      <alignment horizontal="center" vertical="center"/>
    </xf>
    <xf numFmtId="167" fontId="24" fillId="10" borderId="12" xfId="0" applyNumberFormat="1" applyFont="1" applyFill="1" applyBorder="1" applyAlignment="1">
      <alignment horizontal="center" vertical="center"/>
    </xf>
    <xf numFmtId="168" fontId="24" fillId="10" borderId="12" xfId="0" applyNumberFormat="1" applyFont="1" applyFill="1" applyBorder="1" applyAlignment="1">
      <alignment horizontal="center" vertical="center"/>
    </xf>
    <xf numFmtId="168" fontId="25" fillId="10" borderId="13" xfId="0" applyNumberFormat="1" applyFont="1" applyFill="1" applyBorder="1" applyAlignment="1">
      <alignment horizontal="center" vertical="center"/>
    </xf>
    <xf numFmtId="164" fontId="14" fillId="0" borderId="0" xfId="0" applyFont="1" applyBorder="1" applyAlignment="1">
      <alignment horizontal="center" vertical="center"/>
    </xf>
    <xf numFmtId="167" fontId="14" fillId="0" borderId="0" xfId="0" applyNumberFormat="1" applyFont="1" applyBorder="1" applyAlignment="1">
      <alignment horizontal="center" vertical="center"/>
    </xf>
    <xf numFmtId="168" fontId="14" fillId="0" borderId="0" xfId="0" applyNumberFormat="1" applyFont="1" applyBorder="1" applyAlignment="1">
      <alignment horizontal="center" vertical="center"/>
    </xf>
    <xf numFmtId="168" fontId="14" fillId="0" borderId="6" xfId="0" applyNumberFormat="1" applyFont="1" applyBorder="1" applyAlignment="1">
      <alignment horizontal="center" vertical="center"/>
    </xf>
    <xf numFmtId="164" fontId="29" fillId="0" borderId="0" xfId="0" applyFont="1" applyBorder="1" applyAlignment="1">
      <alignment vertical="center" wrapText="1"/>
    </xf>
    <xf numFmtId="164" fontId="29" fillId="0" borderId="0" xfId="0" applyFont="1" applyBorder="1" applyAlignment="1">
      <alignment horizontal="center" vertical="center"/>
    </xf>
    <xf numFmtId="167" fontId="29" fillId="0" borderId="0" xfId="0" applyNumberFormat="1" applyFont="1" applyBorder="1" applyAlignment="1">
      <alignment horizontal="center" vertical="center"/>
    </xf>
    <xf numFmtId="168" fontId="29" fillId="0" borderId="0" xfId="0" applyNumberFormat="1" applyFont="1" applyBorder="1" applyAlignment="1">
      <alignment horizontal="center" vertical="center"/>
    </xf>
    <xf numFmtId="164" fontId="29" fillId="0" borderId="0" xfId="0" applyFont="1" applyAlignment="1">
      <alignment horizontal="center" vertical="center"/>
    </xf>
    <xf numFmtId="164" fontId="29" fillId="0" borderId="0" xfId="0" applyFont="1" applyAlignment="1">
      <alignment vertical="center"/>
    </xf>
    <xf numFmtId="164" fontId="14" fillId="0" borderId="0" xfId="0" applyFont="1" applyAlignment="1">
      <alignment horizontal="center" vertical="center"/>
    </xf>
    <xf numFmtId="166" fontId="14" fillId="0" borderId="14" xfId="0" applyNumberFormat="1" applyFont="1" applyBorder="1" applyAlignment="1">
      <alignment horizontal="center" vertical="center"/>
    </xf>
    <xf numFmtId="164" fontId="14" fillId="0" borderId="15" xfId="0" applyFont="1" applyBorder="1" applyAlignment="1">
      <alignment vertical="center" wrapText="1"/>
    </xf>
    <xf numFmtId="164" fontId="14" fillId="0" borderId="15" xfId="0" applyFont="1" applyBorder="1" applyAlignment="1">
      <alignment horizontal="center" vertical="center"/>
    </xf>
    <xf numFmtId="167" fontId="14" fillId="0" borderId="15" xfId="0" applyNumberFormat="1" applyFont="1" applyBorder="1" applyAlignment="1">
      <alignment horizontal="center" vertical="center"/>
    </xf>
    <xf numFmtId="168" fontId="14" fillId="0" borderId="15" xfId="0" applyNumberFormat="1" applyFont="1" applyBorder="1" applyAlignment="1">
      <alignment horizontal="center" vertical="center"/>
    </xf>
    <xf numFmtId="168" fontId="14" fillId="0" borderId="16" xfId="0" applyNumberFormat="1" applyFont="1" applyBorder="1" applyAlignment="1">
      <alignment horizontal="center" vertical="center"/>
    </xf>
    <xf numFmtId="171" fontId="0" fillId="0" borderId="0" xfId="0" applyNumberFormat="1" applyAlignment="1">
      <alignment/>
    </xf>
    <xf numFmtId="167" fontId="0" fillId="0" borderId="0" xfId="0" applyNumberFormat="1" applyAlignment="1">
      <alignment/>
    </xf>
    <xf numFmtId="172" fontId="28" fillId="0" borderId="2" xfId="0" applyNumberFormat="1" applyFont="1" applyBorder="1" applyAlignment="1">
      <alignment/>
    </xf>
    <xf numFmtId="164" fontId="30" fillId="0" borderId="3" xfId="0" applyFont="1" applyBorder="1" applyAlignment="1">
      <alignment horizontal="right" wrapText="1"/>
    </xf>
    <xf numFmtId="171" fontId="28" fillId="0" borderId="3" xfId="0" applyNumberFormat="1" applyFont="1" applyBorder="1" applyAlignment="1">
      <alignment horizontal="center" vertical="center"/>
    </xf>
    <xf numFmtId="168" fontId="27" fillId="0" borderId="3" xfId="0" applyNumberFormat="1" applyFont="1" applyBorder="1" applyAlignment="1">
      <alignment horizontal="center" vertical="center"/>
    </xf>
    <xf numFmtId="168" fontId="28" fillId="0" borderId="3" xfId="0" applyNumberFormat="1" applyFont="1" applyBorder="1" applyAlignment="1">
      <alignment horizontal="center" vertical="center"/>
    </xf>
    <xf numFmtId="167" fontId="28" fillId="0" borderId="3" xfId="0" applyNumberFormat="1" applyFont="1" applyBorder="1" applyAlignment="1">
      <alignment horizontal="center" vertical="center"/>
    </xf>
    <xf numFmtId="168" fontId="27" fillId="0" borderId="4" xfId="0" applyNumberFormat="1" applyFont="1" applyBorder="1" applyAlignment="1">
      <alignment horizontal="center" vertical="center"/>
    </xf>
    <xf numFmtId="164" fontId="28" fillId="0" borderId="0" xfId="0" applyFont="1" applyFill="1" applyBorder="1" applyAlignment="1">
      <alignment horizontal="center" vertical="center"/>
    </xf>
    <xf numFmtId="171" fontId="27" fillId="0" borderId="0" xfId="0" applyNumberFormat="1" applyFont="1" applyFill="1" applyBorder="1" applyAlignment="1">
      <alignment/>
    </xf>
    <xf numFmtId="168" fontId="27" fillId="0" borderId="0" xfId="0" applyNumberFormat="1" applyFont="1" applyBorder="1" applyAlignment="1">
      <alignment/>
    </xf>
    <xf numFmtId="164" fontId="27" fillId="0" borderId="0" xfId="0" applyFont="1" applyBorder="1" applyAlignment="1">
      <alignment/>
    </xf>
    <xf numFmtId="172" fontId="28" fillId="0" borderId="5" xfId="0" applyNumberFormat="1" applyFont="1" applyBorder="1" applyAlignment="1">
      <alignment/>
    </xf>
    <xf numFmtId="164" fontId="31" fillId="0" borderId="0" xfId="0" applyFont="1" applyBorder="1" applyAlignment="1">
      <alignment wrapText="1"/>
    </xf>
    <xf numFmtId="171" fontId="28" fillId="0" borderId="0" xfId="0" applyNumberFormat="1" applyFont="1" applyBorder="1" applyAlignment="1">
      <alignment horizontal="center" vertical="center"/>
    </xf>
    <xf numFmtId="168" fontId="27" fillId="0" borderId="0" xfId="0" applyNumberFormat="1" applyFont="1" applyBorder="1" applyAlignment="1">
      <alignment horizontal="center" vertical="center"/>
    </xf>
    <xf numFmtId="168" fontId="28" fillId="0" borderId="0" xfId="0" applyNumberFormat="1" applyFont="1" applyBorder="1" applyAlignment="1">
      <alignment horizontal="center" vertical="center"/>
    </xf>
    <xf numFmtId="167" fontId="28" fillId="0" borderId="0" xfId="0" applyNumberFormat="1" applyFont="1" applyBorder="1" applyAlignment="1">
      <alignment horizontal="center" vertical="center"/>
    </xf>
    <xf numFmtId="168" fontId="27" fillId="0" borderId="6" xfId="0" applyNumberFormat="1" applyFont="1" applyBorder="1" applyAlignment="1">
      <alignment horizontal="center" vertical="center"/>
    </xf>
    <xf numFmtId="171" fontId="27" fillId="0" borderId="0" xfId="0" applyNumberFormat="1" applyFont="1" applyFill="1" applyAlignment="1">
      <alignment/>
    </xf>
    <xf numFmtId="168" fontId="27" fillId="0" borderId="0" xfId="0" applyNumberFormat="1" applyFont="1" applyAlignment="1">
      <alignment/>
    </xf>
    <xf numFmtId="164" fontId="32" fillId="0" borderId="3" xfId="0" applyFont="1" applyFill="1" applyBorder="1" applyAlignment="1">
      <alignment horizontal="left" wrapText="1"/>
    </xf>
    <xf numFmtId="171" fontId="33" fillId="0" borderId="3" xfId="0" applyNumberFormat="1" applyFont="1" applyFill="1" applyBorder="1" applyAlignment="1">
      <alignment horizontal="center" vertical="center"/>
    </xf>
    <xf numFmtId="168" fontId="34" fillId="0" borderId="3" xfId="0" applyNumberFormat="1" applyFont="1" applyFill="1" applyBorder="1" applyAlignment="1">
      <alignment horizontal="center" vertical="center"/>
    </xf>
    <xf numFmtId="171" fontId="35" fillId="0" borderId="3" xfId="0" applyNumberFormat="1" applyFont="1" applyFill="1" applyBorder="1" applyAlignment="1">
      <alignment horizontal="center" vertical="center"/>
    </xf>
    <xf numFmtId="168" fontId="35" fillId="0" borderId="3" xfId="0" applyNumberFormat="1" applyFont="1" applyFill="1" applyBorder="1" applyAlignment="1">
      <alignment horizontal="center" vertical="center"/>
    </xf>
    <xf numFmtId="167" fontId="35" fillId="0" borderId="3" xfId="0" applyNumberFormat="1" applyFont="1" applyFill="1" applyBorder="1" applyAlignment="1">
      <alignment horizontal="center" vertical="center"/>
    </xf>
    <xf numFmtId="168" fontId="36" fillId="0" borderId="4" xfId="0" applyNumberFormat="1" applyFont="1" applyFill="1" applyBorder="1" applyAlignment="1">
      <alignment horizontal="center" vertical="center"/>
    </xf>
    <xf numFmtId="164" fontId="37" fillId="0" borderId="0" xfId="0" applyFont="1" applyFill="1" applyBorder="1" applyAlignment="1">
      <alignment horizontal="left" vertical="center" wrapText="1"/>
    </xf>
    <xf numFmtId="171" fontId="33" fillId="0" borderId="0" xfId="0" applyNumberFormat="1" applyFont="1" applyFill="1" applyBorder="1" applyAlignment="1">
      <alignment horizontal="center" vertical="center"/>
    </xf>
    <xf numFmtId="168" fontId="33" fillId="0" borderId="0" xfId="0" applyNumberFormat="1" applyFont="1" applyFill="1" applyBorder="1" applyAlignment="1">
      <alignment horizontal="center" vertical="center"/>
    </xf>
    <xf numFmtId="167" fontId="33" fillId="0" borderId="0" xfId="0" applyNumberFormat="1" applyFont="1" applyFill="1" applyBorder="1" applyAlignment="1">
      <alignment horizontal="center" vertical="center"/>
    </xf>
    <xf numFmtId="168" fontId="34" fillId="0" borderId="6" xfId="0" applyNumberFormat="1" applyFont="1" applyFill="1" applyBorder="1" applyAlignment="1">
      <alignment horizontal="center" vertical="center"/>
    </xf>
    <xf numFmtId="164" fontId="37" fillId="0" borderId="0" xfId="0" applyFont="1" applyFill="1" applyBorder="1" applyAlignment="1">
      <alignment horizontal="left" wrapText="1"/>
    </xf>
    <xf numFmtId="168" fontId="34" fillId="0" borderId="0" xfId="0" applyNumberFormat="1" applyFont="1" applyFill="1" applyBorder="1" applyAlignment="1">
      <alignment horizontal="center" vertical="center"/>
    </xf>
    <xf numFmtId="167" fontId="38" fillId="0" borderId="0" xfId="0" applyNumberFormat="1" applyFont="1" applyFill="1" applyBorder="1" applyAlignment="1">
      <alignment horizontal="center" vertical="center"/>
    </xf>
    <xf numFmtId="171" fontId="38" fillId="0" borderId="0" xfId="0" applyNumberFormat="1" applyFont="1" applyFill="1" applyBorder="1" applyAlignment="1">
      <alignment horizontal="center" vertical="center"/>
    </xf>
    <xf numFmtId="168" fontId="39" fillId="0" borderId="6" xfId="0" applyNumberFormat="1" applyFont="1" applyFill="1" applyBorder="1" applyAlignment="1">
      <alignment horizontal="center" vertical="center"/>
    </xf>
    <xf numFmtId="164" fontId="31" fillId="0" borderId="0" xfId="0" applyFont="1" applyFill="1" applyBorder="1" applyAlignment="1">
      <alignment horizontal="left" wrapText="1"/>
    </xf>
    <xf numFmtId="171" fontId="31" fillId="0" borderId="6" xfId="0" applyNumberFormat="1" applyFont="1" applyBorder="1" applyAlignment="1">
      <alignment horizontal="center" vertical="center"/>
    </xf>
    <xf numFmtId="164" fontId="37" fillId="0" borderId="0" xfId="0" applyFont="1" applyFill="1" applyBorder="1" applyAlignment="1">
      <alignment horizontal="justify" wrapText="1"/>
    </xf>
    <xf numFmtId="171" fontId="28" fillId="0" borderId="0" xfId="0" applyNumberFormat="1" applyFont="1" applyAlignment="1">
      <alignment horizontal="center" vertical="center"/>
    </xf>
    <xf numFmtId="168" fontId="27" fillId="0" borderId="0" xfId="0" applyNumberFormat="1" applyFont="1" applyAlignment="1">
      <alignment horizontal="center" vertical="center"/>
    </xf>
    <xf numFmtId="168" fontId="28" fillId="0" borderId="0" xfId="0" applyNumberFormat="1" applyFont="1" applyAlignment="1">
      <alignment horizontal="center" vertical="center"/>
    </xf>
    <xf numFmtId="164" fontId="32" fillId="0" borderId="0" xfId="0" applyFont="1" applyFill="1" applyBorder="1" applyAlignment="1">
      <alignment horizontal="left" wrapText="1"/>
    </xf>
    <xf numFmtId="172" fontId="31" fillId="0" borderId="7" xfId="0" applyNumberFormat="1" applyFont="1" applyBorder="1" applyAlignment="1">
      <alignment horizontal="center"/>
    </xf>
    <xf numFmtId="164" fontId="31" fillId="0" borderId="8" xfId="0" applyFont="1" applyBorder="1" applyAlignment="1">
      <alignment/>
    </xf>
    <xf numFmtId="171" fontId="31" fillId="0" borderId="8" xfId="0" applyNumberFormat="1" applyFont="1" applyBorder="1" applyAlignment="1">
      <alignment horizontal="center" vertical="center"/>
    </xf>
    <xf numFmtId="168" fontId="31" fillId="0" borderId="8" xfId="0" applyNumberFormat="1" applyFont="1" applyFill="1" applyBorder="1" applyAlignment="1">
      <alignment horizontal="center" vertical="center"/>
    </xf>
    <xf numFmtId="171" fontId="31" fillId="0" borderId="8" xfId="0" applyNumberFormat="1" applyFont="1" applyFill="1" applyBorder="1" applyAlignment="1">
      <alignment horizontal="center" vertical="center"/>
    </xf>
    <xf numFmtId="167" fontId="31" fillId="0" borderId="17" xfId="0" applyNumberFormat="1" applyFont="1" applyBorder="1" applyAlignment="1">
      <alignment horizontal="center" vertical="center"/>
    </xf>
    <xf numFmtId="167" fontId="31" fillId="0" borderId="8" xfId="0" applyNumberFormat="1" applyFont="1" applyBorder="1" applyAlignment="1">
      <alignment horizontal="center" vertical="center"/>
    </xf>
    <xf numFmtId="168" fontId="31" fillId="0" borderId="9" xfId="0" applyNumberFormat="1" applyFont="1" applyFill="1" applyBorder="1" applyAlignment="1">
      <alignment horizontal="center" vertical="center"/>
    </xf>
    <xf numFmtId="164" fontId="40" fillId="0" borderId="0" xfId="0" applyFont="1" applyFill="1" applyBorder="1" applyAlignment="1">
      <alignment horizontal="center" vertical="center"/>
    </xf>
    <xf numFmtId="164" fontId="31" fillId="0" borderId="0" xfId="0" applyFont="1" applyBorder="1" applyAlignment="1">
      <alignment horizontal="center"/>
    </xf>
    <xf numFmtId="172" fontId="37" fillId="11" borderId="7" xfId="0" applyNumberFormat="1" applyFont="1" applyFill="1" applyBorder="1" applyAlignment="1">
      <alignment horizontal="center"/>
    </xf>
    <xf numFmtId="164" fontId="37" fillId="11" borderId="8" xfId="0" applyFont="1" applyFill="1" applyBorder="1" applyAlignment="1">
      <alignment/>
    </xf>
    <xf numFmtId="171" fontId="31" fillId="11" borderId="8" xfId="0" applyNumberFormat="1" applyFont="1" applyFill="1" applyBorder="1" applyAlignment="1">
      <alignment horizontal="center" vertical="center"/>
    </xf>
    <xf numFmtId="168" fontId="31" fillId="11" borderId="8" xfId="0" applyNumberFormat="1" applyFont="1" applyFill="1" applyBorder="1" applyAlignment="1">
      <alignment horizontal="center" vertical="center"/>
    </xf>
    <xf numFmtId="167" fontId="31" fillId="11" borderId="8" xfId="0" applyNumberFormat="1" applyFont="1" applyFill="1" applyBorder="1" applyAlignment="1">
      <alignment horizontal="center" vertical="center"/>
    </xf>
    <xf numFmtId="168" fontId="31" fillId="11" borderId="9" xfId="0" applyNumberFormat="1" applyFont="1" applyFill="1" applyBorder="1" applyAlignment="1">
      <alignment horizontal="center" vertical="center"/>
    </xf>
    <xf numFmtId="171" fontId="27" fillId="11" borderId="0" xfId="0" applyNumberFormat="1" applyFont="1" applyFill="1" applyAlignment="1">
      <alignment/>
    </xf>
    <xf numFmtId="168" fontId="27" fillId="11" borderId="0" xfId="0" applyNumberFormat="1" applyFont="1" applyFill="1" applyAlignment="1">
      <alignment/>
    </xf>
    <xf numFmtId="168" fontId="37" fillId="11" borderId="0" xfId="0" applyNumberFormat="1" applyFont="1" applyFill="1" applyBorder="1" applyAlignment="1">
      <alignment horizontal="right"/>
    </xf>
    <xf numFmtId="172" fontId="37" fillId="0" borderId="7" xfId="0" applyNumberFormat="1" applyFont="1" applyFill="1" applyBorder="1" applyAlignment="1">
      <alignment horizontal="center"/>
    </xf>
    <xf numFmtId="164" fontId="37" fillId="0" borderId="8" xfId="0" applyFont="1" applyFill="1" applyBorder="1" applyAlignment="1">
      <alignment/>
    </xf>
    <xf numFmtId="167" fontId="31" fillId="0" borderId="8" xfId="0" applyNumberFormat="1" applyFont="1" applyFill="1" applyBorder="1" applyAlignment="1">
      <alignment horizontal="center" vertical="center"/>
    </xf>
    <xf numFmtId="168" fontId="27" fillId="0" borderId="0" xfId="0" applyNumberFormat="1" applyFont="1" applyFill="1" applyAlignment="1">
      <alignment/>
    </xf>
    <xf numFmtId="168" fontId="37" fillId="0" borderId="0" xfId="0" applyNumberFormat="1" applyFont="1" applyFill="1" applyBorder="1" applyAlignment="1">
      <alignment horizontal="right"/>
    </xf>
    <xf numFmtId="164" fontId="0" fillId="0" borderId="0" xfId="0" applyFill="1" applyAlignment="1">
      <alignment/>
    </xf>
    <xf numFmtId="172" fontId="31" fillId="0" borderId="7" xfId="0" applyNumberFormat="1" applyFont="1" applyFill="1" applyBorder="1" applyAlignment="1">
      <alignment horizontal="center"/>
    </xf>
    <xf numFmtId="164" fontId="31" fillId="0" borderId="8" xfId="0" applyFont="1" applyFill="1" applyBorder="1" applyAlignment="1">
      <alignment vertical="center"/>
    </xf>
    <xf numFmtId="171" fontId="40" fillId="0" borderId="0" xfId="0" applyNumberFormat="1" applyFont="1" applyFill="1" applyBorder="1" applyAlignment="1">
      <alignment horizontal="center" vertical="center"/>
    </xf>
    <xf numFmtId="168" fontId="31" fillId="0" borderId="0" xfId="0" applyNumberFormat="1" applyFont="1" applyFill="1" applyBorder="1" applyAlignment="1">
      <alignment/>
    </xf>
    <xf numFmtId="172" fontId="31" fillId="8" borderId="7" xfId="0" applyNumberFormat="1" applyFont="1" applyFill="1" applyBorder="1" applyAlignment="1">
      <alignment horizontal="center"/>
    </xf>
    <xf numFmtId="164" fontId="31" fillId="11" borderId="8" xfId="0" applyFont="1" applyFill="1" applyBorder="1" applyAlignment="1">
      <alignment horizontal="right"/>
    </xf>
    <xf numFmtId="171" fontId="31" fillId="8" borderId="8" xfId="0" applyNumberFormat="1" applyFont="1" applyFill="1" applyBorder="1" applyAlignment="1">
      <alignment horizontal="center" vertical="center"/>
    </xf>
    <xf numFmtId="171" fontId="37" fillId="8" borderId="9" xfId="0" applyNumberFormat="1" applyFont="1" applyFill="1" applyBorder="1" applyAlignment="1">
      <alignment horizontal="center" vertical="center"/>
    </xf>
    <xf numFmtId="171" fontId="31" fillId="0" borderId="0" xfId="0" applyNumberFormat="1" applyFont="1" applyFill="1" applyBorder="1" applyAlignment="1">
      <alignment horizontal="center" vertical="center"/>
    </xf>
    <xf numFmtId="171" fontId="31" fillId="0" borderId="0" xfId="0" applyNumberFormat="1" applyFont="1" applyFill="1" applyAlignment="1">
      <alignment/>
    </xf>
    <xf numFmtId="171" fontId="31" fillId="0" borderId="0" xfId="0" applyNumberFormat="1" applyFont="1" applyAlignment="1">
      <alignment/>
    </xf>
    <xf numFmtId="168" fontId="37" fillId="11" borderId="0" xfId="0" applyNumberFormat="1" applyFont="1" applyFill="1" applyBorder="1" applyAlignment="1">
      <alignment/>
    </xf>
    <xf numFmtId="172" fontId="28" fillId="0" borderId="18" xfId="0" applyNumberFormat="1" applyFont="1" applyBorder="1" applyAlignment="1">
      <alignment horizontal="center"/>
    </xf>
    <xf numFmtId="164" fontId="28" fillId="0" borderId="8" xfId="0" applyFont="1" applyBorder="1" applyAlignment="1">
      <alignment horizontal="right"/>
    </xf>
    <xf numFmtId="171" fontId="28" fillId="0" borderId="8" xfId="0" applyNumberFormat="1" applyFont="1" applyBorder="1" applyAlignment="1">
      <alignment horizontal="center" vertical="center"/>
    </xf>
    <xf numFmtId="168" fontId="27" fillId="0" borderId="8" xfId="0" applyNumberFormat="1" applyFont="1" applyFill="1" applyBorder="1" applyAlignment="1">
      <alignment horizontal="center" vertical="center"/>
    </xf>
    <xf numFmtId="171" fontId="27" fillId="0" borderId="8" xfId="0" applyNumberFormat="1" applyFont="1" applyFill="1" applyBorder="1" applyAlignment="1">
      <alignment horizontal="center" vertical="center"/>
    </xf>
    <xf numFmtId="167" fontId="28" fillId="0" borderId="8" xfId="0" applyNumberFormat="1" applyFont="1" applyBorder="1" applyAlignment="1">
      <alignment horizontal="center" vertical="center"/>
    </xf>
    <xf numFmtId="168" fontId="41" fillId="0" borderId="9" xfId="0" applyNumberFormat="1" applyFont="1" applyFill="1" applyBorder="1" applyAlignment="1">
      <alignment horizontal="center" vertical="center"/>
    </xf>
    <xf numFmtId="173" fontId="28" fillId="0" borderId="0" xfId="0" applyNumberFormat="1" applyFont="1" applyFill="1" applyBorder="1" applyAlignment="1">
      <alignment horizontal="center" vertical="center"/>
    </xf>
    <xf numFmtId="167" fontId="31" fillId="0" borderId="0" xfId="0" applyNumberFormat="1" applyFont="1" applyFill="1" applyAlignment="1">
      <alignment/>
    </xf>
    <xf numFmtId="173" fontId="27" fillId="0" borderId="0" xfId="0" applyNumberFormat="1" applyFont="1" applyBorder="1" applyAlignment="1">
      <alignment/>
    </xf>
    <xf numFmtId="172" fontId="28" fillId="0" borderId="2" xfId="0" applyNumberFormat="1" applyFont="1" applyBorder="1" applyAlignment="1">
      <alignment horizontal="center"/>
    </xf>
    <xf numFmtId="164" fontId="27" fillId="0" borderId="3" xfId="0" applyFont="1" applyBorder="1" applyAlignment="1">
      <alignment/>
    </xf>
    <xf numFmtId="164" fontId="31" fillId="0" borderId="0" xfId="0" applyFont="1" applyAlignment="1">
      <alignment horizontal="center"/>
    </xf>
    <xf numFmtId="172" fontId="12" fillId="0" borderId="5" xfId="0" applyNumberFormat="1" applyFont="1" applyBorder="1" applyAlignment="1">
      <alignment/>
    </xf>
    <xf numFmtId="164" fontId="13" fillId="0" borderId="0" xfId="0" applyFont="1" applyAlignment="1">
      <alignment horizontal="center"/>
    </xf>
    <xf numFmtId="171" fontId="12" fillId="0" borderId="0" xfId="0" applyNumberFormat="1" applyFont="1" applyAlignment="1">
      <alignment horizontal="center" vertical="center"/>
    </xf>
    <xf numFmtId="168" fontId="0" fillId="0" borderId="0" xfId="0" applyNumberFormat="1" applyFont="1" applyAlignment="1">
      <alignment horizontal="center" vertical="center"/>
    </xf>
    <xf numFmtId="168" fontId="12" fillId="0" borderId="0" xfId="0" applyNumberFormat="1" applyFont="1" applyAlignment="1">
      <alignment horizontal="center" vertical="center"/>
    </xf>
    <xf numFmtId="167" fontId="12" fillId="0" borderId="0" xfId="0" applyNumberFormat="1" applyFont="1" applyBorder="1" applyAlignment="1">
      <alignment horizontal="center" vertical="center"/>
    </xf>
    <xf numFmtId="171" fontId="12" fillId="0" borderId="0" xfId="0" applyNumberFormat="1" applyFont="1" applyBorder="1" applyAlignment="1">
      <alignment horizontal="center" vertical="center"/>
    </xf>
    <xf numFmtId="168" fontId="0" fillId="0" borderId="6" xfId="0" applyNumberFormat="1" applyFont="1" applyBorder="1" applyAlignment="1">
      <alignment horizontal="center" vertical="center"/>
    </xf>
    <xf numFmtId="164" fontId="12" fillId="0" borderId="0" xfId="0" applyFont="1" applyFill="1" applyBorder="1" applyAlignment="1">
      <alignment horizontal="center" vertical="center"/>
    </xf>
    <xf numFmtId="171" fontId="0" fillId="0" borderId="0" xfId="0" applyNumberFormat="1" applyFill="1" applyAlignment="1">
      <alignment/>
    </xf>
    <xf numFmtId="168" fontId="0" fillId="0" borderId="0" xfId="0" applyNumberFormat="1" applyAlignment="1">
      <alignment/>
    </xf>
    <xf numFmtId="164" fontId="0" fillId="0" borderId="0" xfId="0" applyBorder="1" applyAlignment="1">
      <alignment/>
    </xf>
    <xf numFmtId="171" fontId="12" fillId="0" borderId="0" xfId="0" applyNumberFormat="1" applyFont="1" applyFill="1" applyAlignment="1">
      <alignment horizontal="center" vertical="center"/>
    </xf>
    <xf numFmtId="164" fontId="27" fillId="0" borderId="0" xfId="0" applyFont="1" applyAlignment="1">
      <alignment horizontal="center"/>
    </xf>
    <xf numFmtId="171" fontId="31" fillId="0" borderId="0" xfId="0" applyNumberFormat="1" applyFont="1" applyBorder="1" applyAlignment="1">
      <alignment horizontal="center" vertical="center"/>
    </xf>
    <xf numFmtId="167" fontId="0" fillId="0" borderId="0" xfId="0" applyNumberFormat="1" applyBorder="1" applyAlignment="1">
      <alignment horizontal="center" vertical="center"/>
    </xf>
    <xf numFmtId="171" fontId="0" fillId="0" borderId="0" xfId="0" applyNumberFormat="1" applyBorder="1" applyAlignment="1">
      <alignment horizontal="center" vertical="center"/>
    </xf>
    <xf numFmtId="172" fontId="12" fillId="0" borderId="14" xfId="0" applyNumberFormat="1" applyFont="1" applyBorder="1" applyAlignment="1">
      <alignment/>
    </xf>
    <xf numFmtId="164" fontId="13" fillId="0" borderId="15" xfId="0" applyFont="1" applyBorder="1" applyAlignment="1">
      <alignment horizontal="center"/>
    </xf>
    <xf numFmtId="171" fontId="12" fillId="0" borderId="15" xfId="0" applyNumberFormat="1" applyFont="1" applyBorder="1" applyAlignment="1">
      <alignment horizontal="center" vertical="center"/>
    </xf>
    <xf numFmtId="168" fontId="0" fillId="0" borderId="15" xfId="0" applyNumberFormat="1" applyFont="1" applyBorder="1" applyAlignment="1">
      <alignment horizontal="center" vertical="center"/>
    </xf>
    <xf numFmtId="168" fontId="12" fillId="0" borderId="15" xfId="0" applyNumberFormat="1" applyFont="1" applyBorder="1" applyAlignment="1">
      <alignment horizontal="center" vertical="center"/>
    </xf>
    <xf numFmtId="167" fontId="0" fillId="0" borderId="15" xfId="0" applyNumberFormat="1" applyBorder="1" applyAlignment="1">
      <alignment horizontal="center" vertical="center"/>
    </xf>
    <xf numFmtId="171" fontId="0" fillId="0" borderId="15" xfId="0" applyNumberFormat="1" applyBorder="1" applyAlignment="1">
      <alignment horizontal="center" vertical="center"/>
    </xf>
    <xf numFmtId="168" fontId="0" fillId="0" borderId="16" xfId="0" applyNumberFormat="1" applyFont="1" applyBorder="1" applyAlignment="1">
      <alignment horizontal="center" vertical="center"/>
    </xf>
    <xf numFmtId="171" fontId="0" fillId="0" borderId="0" xfId="0" applyNumberFormat="1" applyFill="1" applyBorder="1" applyAlignment="1">
      <alignment/>
    </xf>
    <xf numFmtId="168" fontId="0" fillId="0" borderId="0" xfId="0" applyNumberFormat="1" applyBorder="1" applyAlignment="1">
      <alignment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  <cellStyle name="Vírgula 2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Z152"/>
  <sheetViews>
    <sheetView tabSelected="1" workbookViewId="0" topLeftCell="A1">
      <pane ySplit="9" topLeftCell="A10" activePane="bottomLeft" state="frozen"/>
      <selection pane="topLeft" activeCell="A1" sqref="A1"/>
      <selection pane="bottomLeft" activeCell="D117" sqref="D117"/>
    </sheetView>
  </sheetViews>
  <sheetFormatPr defaultColWidth="10.28125" defaultRowHeight="12.75"/>
  <cols>
    <col min="1" max="1" width="12.7109375" style="1" customWidth="1"/>
    <col min="2" max="2" width="80.7109375" style="2" customWidth="1"/>
    <col min="3" max="3" width="10.140625" style="3" customWidth="1"/>
    <col min="4" max="4" width="12.57421875" style="4" customWidth="1"/>
    <col min="5" max="5" width="12.140625" style="5" customWidth="1"/>
    <col min="6" max="6" width="12.7109375" style="5" customWidth="1"/>
    <col min="7" max="7" width="11.421875" style="5" customWidth="1"/>
    <col min="8" max="8" width="22.00390625" style="5" customWidth="1"/>
    <col min="9" max="189" width="11.28125" style="6" customWidth="1"/>
    <col min="190" max="202" width="11.28125" style="7" customWidth="1"/>
    <col min="203" max="16384" width="11.28125" style="0" customWidth="1"/>
  </cols>
  <sheetData>
    <row r="1" spans="1:208" s="14" customFormat="1" ht="16.5">
      <c r="A1" s="8"/>
      <c r="B1" s="9" t="s">
        <v>0</v>
      </c>
      <c r="C1" s="10"/>
      <c r="D1" s="11"/>
      <c r="E1" s="12"/>
      <c r="F1" s="12"/>
      <c r="G1" s="12"/>
      <c r="H1" s="13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</row>
    <row r="2" spans="1:208" s="14" customFormat="1" ht="16.5">
      <c r="A2" s="16"/>
      <c r="B2" s="17" t="s">
        <v>1</v>
      </c>
      <c r="C2" s="18"/>
      <c r="D2" s="19"/>
      <c r="E2" s="20"/>
      <c r="F2" s="20"/>
      <c r="G2" s="21"/>
      <c r="H2" s="22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</row>
    <row r="3" spans="1:208" s="14" customFormat="1" ht="16.5">
      <c r="A3" s="16"/>
      <c r="B3" s="23" t="s">
        <v>2</v>
      </c>
      <c r="C3" s="18"/>
      <c r="D3" s="19"/>
      <c r="E3" s="20"/>
      <c r="F3" s="20"/>
      <c r="G3" s="21"/>
      <c r="H3" s="22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</row>
    <row r="4" spans="1:208" s="14" customFormat="1" ht="16.5">
      <c r="A4" s="16"/>
      <c r="B4" s="23" t="s">
        <v>3</v>
      </c>
      <c r="C4" s="18"/>
      <c r="D4" s="19"/>
      <c r="E4" s="20"/>
      <c r="F4" s="20"/>
      <c r="G4" s="21"/>
      <c r="H4" s="22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</row>
    <row r="5" spans="1:208" s="14" customFormat="1" ht="15.75">
      <c r="A5" s="16"/>
      <c r="B5" s="23"/>
      <c r="C5" s="24"/>
      <c r="D5" s="25"/>
      <c r="E5" s="26"/>
      <c r="F5" s="26"/>
      <c r="G5" s="20"/>
      <c r="H5" s="27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</row>
    <row r="6" spans="1:208" s="14" customFormat="1" ht="16.5">
      <c r="A6" s="16"/>
      <c r="B6" s="28" t="s">
        <v>4</v>
      </c>
      <c r="C6" s="18"/>
      <c r="D6" s="29"/>
      <c r="E6" s="21"/>
      <c r="F6" s="21"/>
      <c r="G6" s="20"/>
      <c r="H6" s="27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</row>
    <row r="7" spans="1:208" s="14" customFormat="1" ht="16.5" customHeight="1">
      <c r="A7" s="16"/>
      <c r="B7" s="23" t="s">
        <v>5</v>
      </c>
      <c r="C7" s="30" t="s">
        <v>6</v>
      </c>
      <c r="D7" s="30"/>
      <c r="E7" s="30"/>
      <c r="F7" s="30"/>
      <c r="G7" s="30"/>
      <c r="H7" s="27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</row>
    <row r="8" spans="1:208" s="14" customFormat="1" ht="16.5">
      <c r="A8" s="16"/>
      <c r="B8" s="23" t="s">
        <v>7</v>
      </c>
      <c r="C8" s="18"/>
      <c r="D8" s="29"/>
      <c r="E8" s="20"/>
      <c r="F8" s="20"/>
      <c r="G8" s="21"/>
      <c r="H8" s="27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</row>
    <row r="9" spans="1:208" s="14" customFormat="1" ht="30">
      <c r="A9" s="31" t="s">
        <v>8</v>
      </c>
      <c r="B9" s="32" t="s">
        <v>9</v>
      </c>
      <c r="C9" s="33" t="s">
        <v>10</v>
      </c>
      <c r="D9" s="34" t="s">
        <v>11</v>
      </c>
      <c r="E9" s="35" t="s">
        <v>12</v>
      </c>
      <c r="F9" s="35" t="s">
        <v>13</v>
      </c>
      <c r="G9" s="36" t="s">
        <v>14</v>
      </c>
      <c r="H9" s="37" t="s">
        <v>15</v>
      </c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</row>
    <row r="10" spans="1:208" s="45" customFormat="1" ht="16.5">
      <c r="A10" s="38" t="s">
        <v>16</v>
      </c>
      <c r="B10" s="39" t="s">
        <v>17</v>
      </c>
      <c r="C10" s="40"/>
      <c r="D10" s="41"/>
      <c r="E10" s="42"/>
      <c r="F10" s="42"/>
      <c r="G10" s="43"/>
      <c r="H10" s="44">
        <f>SUM(H11:H34)</f>
        <v>85298.47710000002</v>
      </c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</row>
    <row r="11" spans="1:200" s="54" customFormat="1" ht="30">
      <c r="A11" s="47" t="s">
        <v>18</v>
      </c>
      <c r="B11" s="48" t="s">
        <v>19</v>
      </c>
      <c r="C11" s="49" t="s">
        <v>20</v>
      </c>
      <c r="D11" s="50">
        <v>638.25</v>
      </c>
      <c r="E11" s="51">
        <v>3.6</v>
      </c>
      <c r="F11" s="50"/>
      <c r="G11" s="52">
        <v>0.82</v>
      </c>
      <c r="H11" s="53">
        <f aca="true" t="shared" si="0" ref="H11:H33">D11*(E11+F11+G11)</f>
        <v>2821.065</v>
      </c>
      <c r="GH11" s="55"/>
      <c r="GI11" s="55"/>
      <c r="GJ11" s="55"/>
      <c r="GK11" s="55"/>
      <c r="GL11" s="55"/>
      <c r="GM11" s="55"/>
      <c r="GN11" s="55"/>
      <c r="GO11" s="55"/>
      <c r="GP11" s="55"/>
      <c r="GQ11" s="55"/>
      <c r="GR11" s="55"/>
    </row>
    <row r="12" spans="1:200" s="54" customFormat="1" ht="16.5">
      <c r="A12" s="47" t="s">
        <v>21</v>
      </c>
      <c r="B12" s="48" t="s">
        <v>22</v>
      </c>
      <c r="C12" s="49" t="s">
        <v>23</v>
      </c>
      <c r="D12" s="50">
        <v>2</v>
      </c>
      <c r="E12" s="51">
        <v>144.38</v>
      </c>
      <c r="F12" s="50">
        <v>48.66</v>
      </c>
      <c r="G12" s="52">
        <v>44.4</v>
      </c>
      <c r="H12" s="53">
        <f t="shared" si="0"/>
        <v>474.88</v>
      </c>
      <c r="GH12" s="55"/>
      <c r="GI12" s="55"/>
      <c r="GJ12" s="55"/>
      <c r="GK12" s="55"/>
      <c r="GL12" s="55"/>
      <c r="GM12" s="55"/>
      <c r="GN12" s="55"/>
      <c r="GO12" s="55"/>
      <c r="GP12" s="55"/>
      <c r="GQ12" s="55"/>
      <c r="GR12" s="55"/>
    </row>
    <row r="13" spans="1:200" s="54" customFormat="1" ht="16.5">
      <c r="A13" s="47" t="s">
        <v>24</v>
      </c>
      <c r="B13" s="48" t="s">
        <v>25</v>
      </c>
      <c r="C13" s="49" t="s">
        <v>23</v>
      </c>
      <c r="D13" s="50">
        <v>2</v>
      </c>
      <c r="E13" s="51">
        <v>177.82</v>
      </c>
      <c r="F13" s="50">
        <v>443.12</v>
      </c>
      <c r="G13" s="52">
        <v>142.81</v>
      </c>
      <c r="H13" s="53">
        <f t="shared" si="0"/>
        <v>1527.5</v>
      </c>
      <c r="GH13" s="55"/>
      <c r="GI13" s="55"/>
      <c r="GJ13" s="55"/>
      <c r="GK13" s="55"/>
      <c r="GL13" s="55"/>
      <c r="GM13" s="55"/>
      <c r="GN13" s="55"/>
      <c r="GO13" s="55"/>
      <c r="GP13" s="55"/>
      <c r="GQ13" s="55"/>
      <c r="GR13" s="55"/>
    </row>
    <row r="14" spans="1:200" s="54" customFormat="1" ht="16.5">
      <c r="A14" s="47" t="s">
        <v>26</v>
      </c>
      <c r="B14" s="56" t="s">
        <v>27</v>
      </c>
      <c r="C14" s="49" t="s">
        <v>28</v>
      </c>
      <c r="D14" s="50">
        <v>945.78</v>
      </c>
      <c r="E14" s="51">
        <v>0.7</v>
      </c>
      <c r="F14" s="50">
        <v>13.65</v>
      </c>
      <c r="G14" s="52">
        <v>3.3</v>
      </c>
      <c r="H14" s="53">
        <f t="shared" si="0"/>
        <v>16693.017</v>
      </c>
      <c r="GH14" s="55"/>
      <c r="GI14" s="55"/>
      <c r="GJ14" s="55"/>
      <c r="GK14" s="55"/>
      <c r="GL14" s="55"/>
      <c r="GM14" s="55"/>
      <c r="GN14" s="55"/>
      <c r="GO14" s="55"/>
      <c r="GP14" s="55"/>
      <c r="GQ14" s="55"/>
      <c r="GR14" s="55"/>
    </row>
    <row r="15" spans="1:200" s="54" customFormat="1" ht="16.5">
      <c r="A15" s="47" t="s">
        <v>29</v>
      </c>
      <c r="B15" s="57" t="s">
        <v>30</v>
      </c>
      <c r="C15" s="49" t="s">
        <v>28</v>
      </c>
      <c r="D15" s="50">
        <v>5.83</v>
      </c>
      <c r="E15" s="51">
        <v>72.1</v>
      </c>
      <c r="F15" s="50"/>
      <c r="G15" s="52">
        <v>16.58</v>
      </c>
      <c r="H15" s="53">
        <f t="shared" si="0"/>
        <v>517.0043999999999</v>
      </c>
      <c r="GH15" s="55"/>
      <c r="GI15" s="55"/>
      <c r="GJ15" s="55"/>
      <c r="GK15" s="55"/>
      <c r="GL15" s="55"/>
      <c r="GM15" s="55"/>
      <c r="GN15" s="55"/>
      <c r="GO15" s="55"/>
      <c r="GP15" s="55"/>
      <c r="GQ15" s="55"/>
      <c r="GR15" s="55"/>
    </row>
    <row r="16" spans="1:200" s="54" customFormat="1" ht="16.5">
      <c r="A16" s="47" t="s">
        <v>31</v>
      </c>
      <c r="B16" s="57" t="s">
        <v>32</v>
      </c>
      <c r="C16" s="49" t="s">
        <v>20</v>
      </c>
      <c r="D16" s="50">
        <v>19.44</v>
      </c>
      <c r="E16" s="51">
        <v>7.21</v>
      </c>
      <c r="F16" s="50"/>
      <c r="G16" s="52">
        <v>1.65</v>
      </c>
      <c r="H16" s="53">
        <f t="shared" si="0"/>
        <v>172.2384</v>
      </c>
      <c r="GH16" s="55"/>
      <c r="GI16" s="55"/>
      <c r="GJ16" s="55"/>
      <c r="GK16" s="55"/>
      <c r="GL16" s="55"/>
      <c r="GM16" s="55"/>
      <c r="GN16" s="55"/>
      <c r="GO16" s="55"/>
      <c r="GP16" s="55"/>
      <c r="GQ16" s="55"/>
      <c r="GR16" s="55"/>
    </row>
    <row r="17" spans="1:200" s="54" customFormat="1" ht="16.5">
      <c r="A17" s="47" t="s">
        <v>33</v>
      </c>
      <c r="B17" s="57" t="s">
        <v>34</v>
      </c>
      <c r="C17" s="49" t="s">
        <v>20</v>
      </c>
      <c r="D17" s="50">
        <v>19.44</v>
      </c>
      <c r="E17" s="51">
        <v>2.7</v>
      </c>
      <c r="F17" s="50">
        <v>4.36</v>
      </c>
      <c r="G17" s="52">
        <v>1.62</v>
      </c>
      <c r="H17" s="53">
        <f t="shared" si="0"/>
        <v>168.7392</v>
      </c>
      <c r="GH17" s="55"/>
      <c r="GI17" s="55"/>
      <c r="GJ17" s="55"/>
      <c r="GK17" s="55"/>
      <c r="GL17" s="55"/>
      <c r="GM17" s="55"/>
      <c r="GN17" s="55"/>
      <c r="GO17" s="55"/>
      <c r="GP17" s="55"/>
      <c r="GQ17" s="55"/>
      <c r="GR17" s="55"/>
    </row>
    <row r="18" spans="1:200" s="54" customFormat="1" ht="16.5">
      <c r="A18" s="47" t="s">
        <v>35</v>
      </c>
      <c r="B18" s="48" t="s">
        <v>36</v>
      </c>
      <c r="C18" s="49" t="s">
        <v>37</v>
      </c>
      <c r="D18" s="50">
        <v>58</v>
      </c>
      <c r="E18" s="51">
        <v>39.96</v>
      </c>
      <c r="F18" s="50">
        <v>22.07</v>
      </c>
      <c r="G18" s="52">
        <v>14.26</v>
      </c>
      <c r="H18" s="53">
        <f t="shared" si="0"/>
        <v>4424.820000000001</v>
      </c>
      <c r="GH18" s="55"/>
      <c r="GI18" s="55"/>
      <c r="GJ18" s="55"/>
      <c r="GK18" s="55"/>
      <c r="GL18" s="55"/>
      <c r="GM18" s="55"/>
      <c r="GN18" s="55"/>
      <c r="GO18" s="55"/>
      <c r="GP18" s="55"/>
      <c r="GQ18" s="55"/>
      <c r="GR18" s="55"/>
    </row>
    <row r="19" spans="1:200" s="54" customFormat="1" ht="30">
      <c r="A19" s="47" t="s">
        <v>38</v>
      </c>
      <c r="B19" s="58" t="s">
        <v>39</v>
      </c>
      <c r="C19" s="59" t="s">
        <v>40</v>
      </c>
      <c r="D19" s="51">
        <v>5</v>
      </c>
      <c r="E19" s="51">
        <v>21.24</v>
      </c>
      <c r="F19" s="50">
        <v>395.56</v>
      </c>
      <c r="G19" s="52">
        <f>(E19+F19)*0.23</f>
        <v>95.864</v>
      </c>
      <c r="H19" s="53">
        <f t="shared" si="0"/>
        <v>2563.3199999999997</v>
      </c>
      <c r="GH19" s="55"/>
      <c r="GI19" s="55"/>
      <c r="GJ19" s="55"/>
      <c r="GK19" s="55"/>
      <c r="GL19" s="55"/>
      <c r="GM19" s="55"/>
      <c r="GN19" s="55"/>
      <c r="GO19" s="55"/>
      <c r="GP19" s="55"/>
      <c r="GQ19" s="55"/>
      <c r="GR19" s="55"/>
    </row>
    <row r="20" spans="1:200" s="54" customFormat="1" ht="16.5">
      <c r="A20" s="47" t="s">
        <v>41</v>
      </c>
      <c r="B20" s="48" t="s">
        <v>42</v>
      </c>
      <c r="C20" s="49" t="s">
        <v>20</v>
      </c>
      <c r="D20" s="50">
        <v>94.54</v>
      </c>
      <c r="E20" s="51">
        <v>44.66</v>
      </c>
      <c r="F20" s="50">
        <v>21.79</v>
      </c>
      <c r="G20" s="52">
        <v>15.28</v>
      </c>
      <c r="H20" s="53">
        <f t="shared" si="0"/>
        <v>7726.754199999999</v>
      </c>
      <c r="GH20" s="55"/>
      <c r="GI20" s="55"/>
      <c r="GJ20" s="55"/>
      <c r="GK20" s="55"/>
      <c r="GL20" s="55"/>
      <c r="GM20" s="55"/>
      <c r="GN20" s="55"/>
      <c r="GO20" s="55"/>
      <c r="GP20" s="55"/>
      <c r="GQ20" s="55"/>
      <c r="GR20" s="55"/>
    </row>
    <row r="21" spans="1:200" s="54" customFormat="1" ht="16.5">
      <c r="A21" s="47" t="s">
        <v>43</v>
      </c>
      <c r="B21" s="57" t="s">
        <v>44</v>
      </c>
      <c r="C21" s="49" t="s">
        <v>45</v>
      </c>
      <c r="D21" s="50">
        <v>554.72</v>
      </c>
      <c r="E21" s="51">
        <v>4.04</v>
      </c>
      <c r="F21" s="50">
        <v>4.77</v>
      </c>
      <c r="G21" s="52">
        <v>2.02</v>
      </c>
      <c r="H21" s="53">
        <f t="shared" si="0"/>
        <v>6007.6176</v>
      </c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</row>
    <row r="22" spans="1:200" s="54" customFormat="1" ht="16.5">
      <c r="A22" s="47" t="s">
        <v>46</v>
      </c>
      <c r="B22" s="48" t="s">
        <v>47</v>
      </c>
      <c r="C22" s="49" t="s">
        <v>28</v>
      </c>
      <c r="D22" s="50">
        <v>8.23</v>
      </c>
      <c r="E22" s="51">
        <v>64.69</v>
      </c>
      <c r="F22" s="50">
        <v>265.28</v>
      </c>
      <c r="G22" s="52">
        <v>75.89</v>
      </c>
      <c r="H22" s="53">
        <f t="shared" si="0"/>
        <v>3340.2277999999997</v>
      </c>
      <c r="GH22" s="55"/>
      <c r="GI22" s="55"/>
      <c r="GJ22" s="55"/>
      <c r="GK22" s="55"/>
      <c r="GL22" s="55"/>
      <c r="GM22" s="55"/>
      <c r="GN22" s="55"/>
      <c r="GO22" s="55"/>
      <c r="GP22" s="55"/>
      <c r="GQ22" s="55"/>
      <c r="GR22" s="55"/>
    </row>
    <row r="23" spans="1:200" s="54" customFormat="1" ht="16.5">
      <c r="A23" s="47" t="s">
        <v>48</v>
      </c>
      <c r="B23" s="57" t="s">
        <v>49</v>
      </c>
      <c r="C23" s="49" t="s">
        <v>20</v>
      </c>
      <c r="D23" s="50">
        <v>24.36</v>
      </c>
      <c r="E23" s="51">
        <v>52.78</v>
      </c>
      <c r="F23" s="50">
        <v>41.7</v>
      </c>
      <c r="G23" s="52">
        <v>21.73</v>
      </c>
      <c r="H23" s="53">
        <f t="shared" si="0"/>
        <v>2830.8756000000003</v>
      </c>
      <c r="GH23" s="55"/>
      <c r="GI23" s="55"/>
      <c r="GJ23" s="55"/>
      <c r="GK23" s="55"/>
      <c r="GL23" s="55"/>
      <c r="GM23" s="55"/>
      <c r="GN23" s="55"/>
      <c r="GO23" s="55"/>
      <c r="GP23" s="55"/>
      <c r="GQ23" s="55"/>
      <c r="GR23" s="55"/>
    </row>
    <row r="24" spans="1:200" s="54" customFormat="1" ht="16.5">
      <c r="A24" s="47" t="s">
        <v>50</v>
      </c>
      <c r="B24" s="57" t="s">
        <v>44</v>
      </c>
      <c r="C24" s="49" t="s">
        <v>45</v>
      </c>
      <c r="D24" s="50">
        <v>113.51</v>
      </c>
      <c r="E24" s="51">
        <v>4.04</v>
      </c>
      <c r="F24" s="50">
        <v>4.77</v>
      </c>
      <c r="G24" s="52">
        <v>2.02</v>
      </c>
      <c r="H24" s="53">
        <f t="shared" si="0"/>
        <v>1229.3132999999998</v>
      </c>
      <c r="GH24" s="55"/>
      <c r="GI24" s="55"/>
      <c r="GJ24" s="55"/>
      <c r="GK24" s="55"/>
      <c r="GL24" s="55"/>
      <c r="GM24" s="55"/>
      <c r="GN24" s="55"/>
      <c r="GO24" s="55"/>
      <c r="GP24" s="55"/>
      <c r="GQ24" s="55"/>
      <c r="GR24" s="55"/>
    </row>
    <row r="25" spans="1:200" s="54" customFormat="1" ht="16.5">
      <c r="A25" s="47" t="s">
        <v>51</v>
      </c>
      <c r="B25" s="57" t="s">
        <v>52</v>
      </c>
      <c r="C25" s="49" t="s">
        <v>28</v>
      </c>
      <c r="D25" s="50">
        <v>1.21</v>
      </c>
      <c r="E25" s="51">
        <v>64.69</v>
      </c>
      <c r="F25" s="50">
        <v>265.28</v>
      </c>
      <c r="G25" s="52">
        <v>75.89</v>
      </c>
      <c r="H25" s="53">
        <f t="shared" si="0"/>
        <v>491.09059999999994</v>
      </c>
      <c r="GH25" s="55"/>
      <c r="GI25" s="55"/>
      <c r="GJ25" s="55"/>
      <c r="GK25" s="55"/>
      <c r="GL25" s="55"/>
      <c r="GM25" s="55"/>
      <c r="GN25" s="55"/>
      <c r="GO25" s="55"/>
      <c r="GP25" s="55"/>
      <c r="GQ25" s="55"/>
      <c r="GR25" s="55"/>
    </row>
    <row r="26" spans="1:200" s="54" customFormat="1" ht="16.5">
      <c r="A26" s="47" t="s">
        <v>53</v>
      </c>
      <c r="B26" s="56" t="s">
        <v>54</v>
      </c>
      <c r="C26" s="49" t="s">
        <v>20</v>
      </c>
      <c r="D26" s="50">
        <v>75.14</v>
      </c>
      <c r="E26" s="51">
        <v>32.25</v>
      </c>
      <c r="F26" s="50">
        <v>22.79</v>
      </c>
      <c r="G26" s="52">
        <v>12.66</v>
      </c>
      <c r="H26" s="53">
        <f t="shared" si="0"/>
        <v>5086.978</v>
      </c>
      <c r="GH26" s="55"/>
      <c r="GI26" s="55"/>
      <c r="GJ26" s="55"/>
      <c r="GK26" s="55"/>
      <c r="GL26" s="55"/>
      <c r="GM26" s="55"/>
      <c r="GN26" s="55"/>
      <c r="GO26" s="55"/>
      <c r="GP26" s="55"/>
      <c r="GQ26" s="55"/>
      <c r="GR26" s="55"/>
    </row>
    <row r="27" spans="1:200" s="54" customFormat="1" ht="16.5">
      <c r="A27" s="47" t="s">
        <v>55</v>
      </c>
      <c r="B27" s="57" t="s">
        <v>56</v>
      </c>
      <c r="C27" s="49" t="s">
        <v>20</v>
      </c>
      <c r="D27" s="50">
        <v>27.4</v>
      </c>
      <c r="E27" s="51">
        <v>32.61</v>
      </c>
      <c r="F27" s="50">
        <v>32.06</v>
      </c>
      <c r="G27" s="52">
        <v>14.87</v>
      </c>
      <c r="H27" s="53">
        <f t="shared" si="0"/>
        <v>2179.396</v>
      </c>
      <c r="GH27" s="55"/>
      <c r="GI27" s="55"/>
      <c r="GJ27" s="55"/>
      <c r="GK27" s="55"/>
      <c r="GL27" s="55"/>
      <c r="GM27" s="55"/>
      <c r="GN27" s="55"/>
      <c r="GO27" s="55"/>
      <c r="GP27" s="55"/>
      <c r="GQ27" s="55"/>
      <c r="GR27" s="55"/>
    </row>
    <row r="28" spans="1:200" s="54" customFormat="1" ht="30">
      <c r="A28" s="47" t="s">
        <v>57</v>
      </c>
      <c r="B28" s="56" t="s">
        <v>58</v>
      </c>
      <c r="C28" s="49" t="s">
        <v>20</v>
      </c>
      <c r="D28" s="50">
        <v>54.8</v>
      </c>
      <c r="E28" s="51">
        <v>46.63</v>
      </c>
      <c r="F28" s="50">
        <v>8.18</v>
      </c>
      <c r="G28" s="52">
        <v>12.6</v>
      </c>
      <c r="H28" s="53">
        <f t="shared" si="0"/>
        <v>3694.0679999999998</v>
      </c>
      <c r="GH28" s="55"/>
      <c r="GI28" s="55"/>
      <c r="GJ28" s="55"/>
      <c r="GK28" s="55"/>
      <c r="GL28" s="55"/>
      <c r="GM28" s="55"/>
      <c r="GN28" s="55"/>
      <c r="GO28" s="55"/>
      <c r="GP28" s="55"/>
      <c r="GQ28" s="55"/>
      <c r="GR28" s="55"/>
    </row>
    <row r="29" spans="1:200" s="54" customFormat="1" ht="16.5">
      <c r="A29" s="47" t="s">
        <v>59</v>
      </c>
      <c r="B29" s="48" t="s">
        <v>60</v>
      </c>
      <c r="C29" s="49" t="s">
        <v>20</v>
      </c>
      <c r="D29" s="50">
        <v>205.08</v>
      </c>
      <c r="E29" s="51">
        <v>4.89</v>
      </c>
      <c r="F29" s="50">
        <v>1</v>
      </c>
      <c r="G29" s="52">
        <v>1.35</v>
      </c>
      <c r="H29" s="53">
        <f t="shared" si="0"/>
        <v>1484.7792000000002</v>
      </c>
      <c r="GH29" s="55"/>
      <c r="GI29" s="55"/>
      <c r="GJ29" s="55"/>
      <c r="GK29" s="55"/>
      <c r="GL29" s="55"/>
      <c r="GM29" s="55"/>
      <c r="GN29" s="55"/>
      <c r="GO29" s="55"/>
      <c r="GP29" s="55"/>
      <c r="GQ29" s="55"/>
      <c r="GR29" s="55"/>
    </row>
    <row r="30" spans="1:200" s="54" customFormat="1" ht="16.5">
      <c r="A30" s="47" t="s">
        <v>61</v>
      </c>
      <c r="B30" s="48" t="s">
        <v>62</v>
      </c>
      <c r="C30" s="49" t="s">
        <v>20</v>
      </c>
      <c r="D30" s="50">
        <v>177.68</v>
      </c>
      <c r="E30" s="51">
        <v>33.7</v>
      </c>
      <c r="F30" s="50">
        <v>4.42</v>
      </c>
      <c r="G30" s="52">
        <v>8.76</v>
      </c>
      <c r="H30" s="53">
        <f t="shared" si="0"/>
        <v>8329.638400000002</v>
      </c>
      <c r="GH30" s="55"/>
      <c r="GI30" s="55"/>
      <c r="GJ30" s="55"/>
      <c r="GK30" s="55"/>
      <c r="GL30" s="55"/>
      <c r="GM30" s="55"/>
      <c r="GN30" s="55"/>
      <c r="GO30" s="55"/>
      <c r="GP30" s="55"/>
      <c r="GQ30" s="55"/>
      <c r="GR30" s="55"/>
    </row>
    <row r="31" spans="1:200" s="54" customFormat="1" ht="16.5">
      <c r="A31" s="47" t="s">
        <v>63</v>
      </c>
      <c r="B31" s="48" t="s">
        <v>64</v>
      </c>
      <c r="C31" s="49" t="s">
        <v>20</v>
      </c>
      <c r="D31" s="50">
        <v>27.4</v>
      </c>
      <c r="E31" s="51">
        <v>22.49</v>
      </c>
      <c r="F31" s="50">
        <v>1.11</v>
      </c>
      <c r="G31" s="52">
        <v>5.42</v>
      </c>
      <c r="H31" s="53">
        <f t="shared" si="0"/>
        <v>795.1479999999998</v>
      </c>
      <c r="GH31" s="55"/>
      <c r="GI31" s="55"/>
      <c r="GJ31" s="55"/>
      <c r="GK31" s="55"/>
      <c r="GL31" s="55"/>
      <c r="GM31" s="55"/>
      <c r="GN31" s="55"/>
      <c r="GO31" s="55"/>
      <c r="GP31" s="55"/>
      <c r="GQ31" s="55"/>
      <c r="GR31" s="55"/>
    </row>
    <row r="32" spans="1:200" s="54" customFormat="1" ht="16.5">
      <c r="A32" s="47" t="s">
        <v>65</v>
      </c>
      <c r="B32" s="60" t="s">
        <v>66</v>
      </c>
      <c r="C32" s="49" t="s">
        <v>20</v>
      </c>
      <c r="D32" s="50">
        <v>177.68</v>
      </c>
      <c r="E32" s="51">
        <v>17.75</v>
      </c>
      <c r="F32" s="50">
        <v>8.01</v>
      </c>
      <c r="G32" s="52">
        <v>5.92</v>
      </c>
      <c r="H32" s="53">
        <f t="shared" si="0"/>
        <v>5628.9024</v>
      </c>
      <c r="GH32" s="55"/>
      <c r="GI32" s="55"/>
      <c r="GJ32" s="55"/>
      <c r="GK32" s="55"/>
      <c r="GL32" s="55"/>
      <c r="GM32" s="55"/>
      <c r="GN32" s="55"/>
      <c r="GO32" s="55"/>
      <c r="GP32" s="55"/>
      <c r="GQ32" s="55"/>
      <c r="GR32" s="55"/>
    </row>
    <row r="33" spans="1:200" s="54" customFormat="1" ht="16.5">
      <c r="A33" s="47" t="s">
        <v>67</v>
      </c>
      <c r="B33" s="48" t="s">
        <v>68</v>
      </c>
      <c r="C33" s="49" t="s">
        <v>20</v>
      </c>
      <c r="D33" s="50">
        <v>130.24</v>
      </c>
      <c r="E33" s="51">
        <v>8.12</v>
      </c>
      <c r="F33" s="50">
        <v>36.27</v>
      </c>
      <c r="G33" s="52">
        <v>10.21</v>
      </c>
      <c r="H33" s="53">
        <f t="shared" si="0"/>
        <v>7111.104</v>
      </c>
      <c r="GH33" s="55"/>
      <c r="GI33" s="55"/>
      <c r="GJ33" s="55"/>
      <c r="GK33" s="55"/>
      <c r="GL33" s="55"/>
      <c r="GM33" s="55"/>
      <c r="GN33" s="55"/>
      <c r="GO33" s="55"/>
      <c r="GP33" s="55"/>
      <c r="GQ33" s="55"/>
      <c r="GR33" s="55"/>
    </row>
    <row r="34" spans="1:200" s="61" customFormat="1" ht="15.75">
      <c r="A34" s="47"/>
      <c r="B34" s="60"/>
      <c r="C34" s="49"/>
      <c r="D34" s="50"/>
      <c r="E34" s="51"/>
      <c r="F34" s="50"/>
      <c r="G34" s="52"/>
      <c r="H34" s="53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</row>
    <row r="35" spans="1:200" s="61" customFormat="1" ht="16.5">
      <c r="A35" s="38" t="s">
        <v>69</v>
      </c>
      <c r="B35" s="39" t="s">
        <v>2</v>
      </c>
      <c r="C35" s="40"/>
      <c r="D35" s="41"/>
      <c r="E35" s="42"/>
      <c r="F35" s="42"/>
      <c r="G35" s="43"/>
      <c r="H35" s="44">
        <f>SUM(H36:H140)</f>
        <v>676066.1817150003</v>
      </c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</row>
    <row r="36" spans="1:200" s="61" customFormat="1" ht="16.5">
      <c r="A36" s="47" t="s">
        <v>29</v>
      </c>
      <c r="B36" s="57" t="s">
        <v>30</v>
      </c>
      <c r="C36" s="49" t="s">
        <v>28</v>
      </c>
      <c r="D36" s="50">
        <v>12.64</v>
      </c>
      <c r="E36" s="51">
        <v>72.1</v>
      </c>
      <c r="F36" s="50"/>
      <c r="G36" s="52">
        <v>16.58</v>
      </c>
      <c r="H36" s="53">
        <f aca="true" t="shared" si="1" ref="H36:H139">D36*(E36+F36+G36)</f>
        <v>1120.9152</v>
      </c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</row>
    <row r="37" spans="1:200" s="61" customFormat="1" ht="16.5">
      <c r="A37" s="47" t="s">
        <v>31</v>
      </c>
      <c r="B37" s="57" t="s">
        <v>32</v>
      </c>
      <c r="C37" s="49" t="s">
        <v>20</v>
      </c>
      <c r="D37" s="50">
        <v>32.61</v>
      </c>
      <c r="E37" s="51">
        <v>7.21</v>
      </c>
      <c r="F37" s="50"/>
      <c r="G37" s="52">
        <v>1.65</v>
      </c>
      <c r="H37" s="53">
        <f t="shared" si="1"/>
        <v>288.9246</v>
      </c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</row>
    <row r="38" spans="1:200" s="61" customFormat="1" ht="16.5">
      <c r="A38" s="47" t="s">
        <v>33</v>
      </c>
      <c r="B38" s="57" t="s">
        <v>34</v>
      </c>
      <c r="C38" s="49" t="s">
        <v>20</v>
      </c>
      <c r="D38" s="50">
        <v>32.61</v>
      </c>
      <c r="E38" s="51">
        <v>2.7</v>
      </c>
      <c r="F38" s="50">
        <v>4.36</v>
      </c>
      <c r="G38" s="52">
        <v>1.62</v>
      </c>
      <c r="H38" s="53">
        <f t="shared" si="1"/>
        <v>283.0548</v>
      </c>
      <c r="GH38" s="62"/>
      <c r="GI38" s="62"/>
      <c r="GJ38" s="62"/>
      <c r="GK38" s="62"/>
      <c r="GL38" s="62"/>
      <c r="GM38" s="62"/>
      <c r="GN38" s="62"/>
      <c r="GO38" s="62"/>
      <c r="GP38" s="62"/>
      <c r="GQ38" s="62"/>
      <c r="GR38" s="62"/>
    </row>
    <row r="39" spans="1:200" s="61" customFormat="1" ht="16.5">
      <c r="A39" s="47" t="s">
        <v>70</v>
      </c>
      <c r="B39" s="48" t="s">
        <v>71</v>
      </c>
      <c r="C39" s="49" t="s">
        <v>37</v>
      </c>
      <c r="D39" s="50">
        <v>230</v>
      </c>
      <c r="E39" s="51">
        <v>1.25</v>
      </c>
      <c r="F39" s="50">
        <v>29.24</v>
      </c>
      <c r="G39" s="52">
        <v>7.01</v>
      </c>
      <c r="H39" s="53">
        <f t="shared" si="1"/>
        <v>8625</v>
      </c>
      <c r="GH39" s="62"/>
      <c r="GI39" s="62"/>
      <c r="GJ39" s="62"/>
      <c r="GK39" s="62"/>
      <c r="GL39" s="62"/>
      <c r="GM39" s="62"/>
      <c r="GN39" s="62"/>
      <c r="GO39" s="62"/>
      <c r="GP39" s="62"/>
      <c r="GQ39" s="62"/>
      <c r="GR39" s="62"/>
    </row>
    <row r="40" spans="1:200" s="61" customFormat="1" ht="16.5">
      <c r="A40" s="47" t="s">
        <v>43</v>
      </c>
      <c r="B40" s="57" t="s">
        <v>44</v>
      </c>
      <c r="C40" s="49" t="s">
        <v>45</v>
      </c>
      <c r="D40" s="50">
        <v>454.05</v>
      </c>
      <c r="E40" s="51">
        <v>4.04</v>
      </c>
      <c r="F40" s="50">
        <v>4.77</v>
      </c>
      <c r="G40" s="52">
        <v>2.02</v>
      </c>
      <c r="H40" s="53">
        <f t="shared" si="1"/>
        <v>4917.361499999999</v>
      </c>
      <c r="GH40" s="62"/>
      <c r="GI40" s="62"/>
      <c r="GJ40" s="62"/>
      <c r="GK40" s="62"/>
      <c r="GL40" s="62"/>
      <c r="GM40" s="62"/>
      <c r="GN40" s="62"/>
      <c r="GO40" s="62"/>
      <c r="GP40" s="62"/>
      <c r="GQ40" s="62"/>
      <c r="GR40" s="62"/>
    </row>
    <row r="41" spans="1:200" s="61" customFormat="1" ht="16.5">
      <c r="A41" s="47" t="s">
        <v>46</v>
      </c>
      <c r="B41" s="48" t="s">
        <v>47</v>
      </c>
      <c r="C41" s="49" t="s">
        <v>28</v>
      </c>
      <c r="D41" s="50">
        <v>12.64</v>
      </c>
      <c r="E41" s="51">
        <v>64.69</v>
      </c>
      <c r="F41" s="50">
        <v>265.28</v>
      </c>
      <c r="G41" s="52">
        <v>75.89</v>
      </c>
      <c r="H41" s="53">
        <f t="shared" si="1"/>
        <v>5130.0704</v>
      </c>
      <c r="GH41" s="62"/>
      <c r="GI41" s="62"/>
      <c r="GJ41" s="62"/>
      <c r="GK41" s="62"/>
      <c r="GL41" s="62"/>
      <c r="GM41" s="62"/>
      <c r="GN41" s="62"/>
      <c r="GO41" s="62"/>
      <c r="GP41" s="62"/>
      <c r="GQ41" s="62"/>
      <c r="GR41" s="62"/>
    </row>
    <row r="42" spans="1:200" s="61" customFormat="1" ht="16.5">
      <c r="A42" s="47" t="s">
        <v>72</v>
      </c>
      <c r="B42" s="48" t="s">
        <v>73</v>
      </c>
      <c r="C42" s="49" t="s">
        <v>20</v>
      </c>
      <c r="D42" s="50">
        <v>17.19</v>
      </c>
      <c r="E42" s="51">
        <v>99.84</v>
      </c>
      <c r="F42" s="50">
        <v>66.47</v>
      </c>
      <c r="G42" s="52">
        <v>38.25</v>
      </c>
      <c r="H42" s="53">
        <f t="shared" si="1"/>
        <v>3516.3864000000003</v>
      </c>
      <c r="GH42" s="62"/>
      <c r="GI42" s="62"/>
      <c r="GJ42" s="62"/>
      <c r="GK42" s="62"/>
      <c r="GL42" s="62"/>
      <c r="GM42" s="62"/>
      <c r="GN42" s="62"/>
      <c r="GO42" s="62"/>
      <c r="GP42" s="62"/>
      <c r="GQ42" s="62"/>
      <c r="GR42" s="62"/>
    </row>
    <row r="43" spans="1:200" s="61" customFormat="1" ht="30">
      <c r="A43" s="47" t="s">
        <v>74</v>
      </c>
      <c r="B43" s="63" t="s">
        <v>75</v>
      </c>
      <c r="C43" s="49" t="s">
        <v>20</v>
      </c>
      <c r="D43" s="50">
        <v>2</v>
      </c>
      <c r="E43" s="51">
        <v>71.67</v>
      </c>
      <c r="F43" s="50">
        <v>330.7</v>
      </c>
      <c r="G43" s="52">
        <f>(E43+F43)*0.23</f>
        <v>92.5451</v>
      </c>
      <c r="H43" s="53">
        <f t="shared" si="1"/>
        <v>989.8302</v>
      </c>
      <c r="GH43" s="62"/>
      <c r="GI43" s="62"/>
      <c r="GJ43" s="62"/>
      <c r="GK43" s="62"/>
      <c r="GL43" s="62"/>
      <c r="GM43" s="62"/>
      <c r="GN43" s="62"/>
      <c r="GO43" s="62"/>
      <c r="GP43" s="62"/>
      <c r="GQ43" s="62"/>
      <c r="GR43" s="62"/>
    </row>
    <row r="44" spans="1:200" s="61" customFormat="1" ht="16.5">
      <c r="A44" s="47" t="s">
        <v>48</v>
      </c>
      <c r="B44" s="57" t="s">
        <v>49</v>
      </c>
      <c r="C44" s="49" t="s">
        <v>20</v>
      </c>
      <c r="D44" s="50">
        <v>156.96</v>
      </c>
      <c r="E44" s="51">
        <v>52.78</v>
      </c>
      <c r="F44" s="50">
        <v>41.7</v>
      </c>
      <c r="G44" s="52">
        <v>21.73</v>
      </c>
      <c r="H44" s="53">
        <f t="shared" si="1"/>
        <v>18240.321600000003</v>
      </c>
      <c r="GH44" s="62"/>
      <c r="GI44" s="62"/>
      <c r="GJ44" s="62"/>
      <c r="GK44" s="62"/>
      <c r="GL44" s="62"/>
      <c r="GM44" s="62"/>
      <c r="GN44" s="62"/>
      <c r="GO44" s="62"/>
      <c r="GP44" s="62"/>
      <c r="GQ44" s="62"/>
      <c r="GR44" s="62"/>
    </row>
    <row r="45" spans="1:200" s="61" customFormat="1" ht="16.5">
      <c r="A45" s="47" t="s">
        <v>50</v>
      </c>
      <c r="B45" s="57" t="s">
        <v>44</v>
      </c>
      <c r="C45" s="49" t="s">
        <v>45</v>
      </c>
      <c r="D45" s="50">
        <v>876.57</v>
      </c>
      <c r="E45" s="51">
        <v>4.04</v>
      </c>
      <c r="F45" s="50">
        <v>4.77</v>
      </c>
      <c r="G45" s="52">
        <v>2.02</v>
      </c>
      <c r="H45" s="53">
        <f t="shared" si="1"/>
        <v>9493.2531</v>
      </c>
      <c r="GH45" s="62"/>
      <c r="GI45" s="62"/>
      <c r="GJ45" s="62"/>
      <c r="GK45" s="62"/>
      <c r="GL45" s="62"/>
      <c r="GM45" s="62"/>
      <c r="GN45" s="62"/>
      <c r="GO45" s="62"/>
      <c r="GP45" s="62"/>
      <c r="GQ45" s="62"/>
      <c r="GR45" s="62"/>
    </row>
    <row r="46" spans="1:200" s="61" customFormat="1" ht="16.5">
      <c r="A46" s="47" t="s">
        <v>51</v>
      </c>
      <c r="B46" s="57" t="s">
        <v>52</v>
      </c>
      <c r="C46" s="49" t="s">
        <v>28</v>
      </c>
      <c r="D46" s="50">
        <v>12.75</v>
      </c>
      <c r="E46" s="51">
        <v>64.69</v>
      </c>
      <c r="F46" s="50">
        <v>265.28</v>
      </c>
      <c r="G46" s="52">
        <v>75.89</v>
      </c>
      <c r="H46" s="53">
        <f t="shared" si="1"/>
        <v>5174.714999999999</v>
      </c>
      <c r="GH46" s="62"/>
      <c r="GI46" s="62"/>
      <c r="GJ46" s="62"/>
      <c r="GK46" s="62"/>
      <c r="GL46" s="62"/>
      <c r="GM46" s="62"/>
      <c r="GN46" s="62"/>
      <c r="GO46" s="62"/>
      <c r="GP46" s="62"/>
      <c r="GQ46" s="62"/>
      <c r="GR46" s="62"/>
    </row>
    <row r="47" spans="1:200" s="61" customFormat="1" ht="16.5">
      <c r="A47" s="47" t="s">
        <v>76</v>
      </c>
      <c r="B47" s="48" t="s">
        <v>77</v>
      </c>
      <c r="C47" s="49" t="s">
        <v>20</v>
      </c>
      <c r="D47" s="50">
        <v>326.86</v>
      </c>
      <c r="E47" s="51">
        <v>36.56</v>
      </c>
      <c r="F47" s="50">
        <v>83.57</v>
      </c>
      <c r="G47" s="52">
        <v>27.63</v>
      </c>
      <c r="H47" s="53">
        <f t="shared" si="1"/>
        <v>48296.8336</v>
      </c>
      <c r="GH47" s="62"/>
      <c r="GI47" s="62"/>
      <c r="GJ47" s="62"/>
      <c r="GK47" s="62"/>
      <c r="GL47" s="62"/>
      <c r="GM47" s="62"/>
      <c r="GN47" s="62"/>
      <c r="GO47" s="62"/>
      <c r="GP47" s="62"/>
      <c r="GQ47" s="62"/>
      <c r="GR47" s="62"/>
    </row>
    <row r="48" spans="1:200" s="61" customFormat="1" ht="16.5">
      <c r="A48" s="47" t="s">
        <v>78</v>
      </c>
      <c r="B48" s="48" t="s">
        <v>79</v>
      </c>
      <c r="C48" s="49" t="s">
        <v>37</v>
      </c>
      <c r="D48" s="50">
        <v>184</v>
      </c>
      <c r="E48" s="51">
        <v>17.77</v>
      </c>
      <c r="F48" s="50">
        <v>14.58</v>
      </c>
      <c r="G48" s="52">
        <v>7.44</v>
      </c>
      <c r="H48" s="53">
        <f t="shared" si="1"/>
        <v>7321.36</v>
      </c>
      <c r="GH48" s="62"/>
      <c r="GI48" s="62"/>
      <c r="GJ48" s="62"/>
      <c r="GK48" s="62"/>
      <c r="GL48" s="62"/>
      <c r="GM48" s="62"/>
      <c r="GN48" s="62"/>
      <c r="GO48" s="62"/>
      <c r="GP48" s="62"/>
      <c r="GQ48" s="62"/>
      <c r="GR48" s="62"/>
    </row>
    <row r="49" spans="1:200" s="61" customFormat="1" ht="16.5">
      <c r="A49" s="47" t="s">
        <v>53</v>
      </c>
      <c r="B49" s="57" t="s">
        <v>54</v>
      </c>
      <c r="C49" s="49" t="s">
        <v>20</v>
      </c>
      <c r="D49" s="50">
        <v>48.06</v>
      </c>
      <c r="E49" s="51">
        <v>32.25</v>
      </c>
      <c r="F49" s="50">
        <v>22.79</v>
      </c>
      <c r="G49" s="52">
        <v>12.66</v>
      </c>
      <c r="H49" s="53">
        <f t="shared" si="1"/>
        <v>3253.6620000000003</v>
      </c>
      <c r="GH49" s="62"/>
      <c r="GI49" s="62"/>
      <c r="GJ49" s="62"/>
      <c r="GK49" s="62"/>
      <c r="GL49" s="62"/>
      <c r="GM49" s="62"/>
      <c r="GN49" s="62"/>
      <c r="GO49" s="62"/>
      <c r="GP49" s="62"/>
      <c r="GQ49" s="62"/>
      <c r="GR49" s="62"/>
    </row>
    <row r="50" spans="1:200" s="61" customFormat="1" ht="16.5">
      <c r="A50" s="47" t="s">
        <v>55</v>
      </c>
      <c r="B50" s="57" t="s">
        <v>56</v>
      </c>
      <c r="C50" s="49" t="s">
        <v>20</v>
      </c>
      <c r="D50" s="50">
        <v>455.92</v>
      </c>
      <c r="E50" s="51">
        <v>32.61</v>
      </c>
      <c r="F50" s="50">
        <v>32.06</v>
      </c>
      <c r="G50" s="52">
        <v>14.87</v>
      </c>
      <c r="H50" s="53">
        <f t="shared" si="1"/>
        <v>36263.876800000005</v>
      </c>
      <c r="GH50" s="62"/>
      <c r="GI50" s="62"/>
      <c r="GJ50" s="62"/>
      <c r="GK50" s="62"/>
      <c r="GL50" s="62"/>
      <c r="GM50" s="62"/>
      <c r="GN50" s="62"/>
      <c r="GO50" s="62"/>
      <c r="GP50" s="62"/>
      <c r="GQ50" s="62"/>
      <c r="GR50" s="62"/>
    </row>
    <row r="51" spans="1:200" s="61" customFormat="1" ht="16.5">
      <c r="A51" s="47" t="s">
        <v>80</v>
      </c>
      <c r="B51" s="56" t="s">
        <v>81</v>
      </c>
      <c r="C51" s="49" t="s">
        <v>20</v>
      </c>
      <c r="D51" s="50">
        <v>3.02</v>
      </c>
      <c r="E51" s="51">
        <v>36.01</v>
      </c>
      <c r="F51" s="50">
        <v>102.55</v>
      </c>
      <c r="G51" s="52">
        <v>31.87</v>
      </c>
      <c r="H51" s="53">
        <f t="shared" si="1"/>
        <v>514.6986</v>
      </c>
      <c r="GH51" s="62"/>
      <c r="GI51" s="62"/>
      <c r="GJ51" s="62"/>
      <c r="GK51" s="62"/>
      <c r="GL51" s="62"/>
      <c r="GM51" s="62"/>
      <c r="GN51" s="62"/>
      <c r="GO51" s="62"/>
      <c r="GP51" s="62"/>
      <c r="GQ51" s="62"/>
      <c r="GR51" s="62"/>
    </row>
    <row r="52" spans="1:200" s="61" customFormat="1" ht="30">
      <c r="A52" s="47" t="s">
        <v>82</v>
      </c>
      <c r="B52" s="64" t="s">
        <v>83</v>
      </c>
      <c r="C52" s="49" t="s">
        <v>23</v>
      </c>
      <c r="D52" s="50">
        <v>14</v>
      </c>
      <c r="E52" s="51">
        <v>20.28</v>
      </c>
      <c r="F52" s="50">
        <v>20.28</v>
      </c>
      <c r="G52" s="52">
        <f aca="true" t="shared" si="2" ref="G52:G53">(E52+F52)*0.23</f>
        <v>9.328800000000001</v>
      </c>
      <c r="H52" s="53">
        <f t="shared" si="1"/>
        <v>698.4432</v>
      </c>
      <c r="GH52" s="62"/>
      <c r="GI52" s="62"/>
      <c r="GJ52" s="62"/>
      <c r="GK52" s="62"/>
      <c r="GL52" s="62"/>
      <c r="GM52" s="62"/>
      <c r="GN52" s="62"/>
      <c r="GO52" s="62"/>
      <c r="GP52" s="62"/>
      <c r="GQ52" s="62"/>
      <c r="GR52" s="62"/>
    </row>
    <row r="53" spans="1:200" s="61" customFormat="1" ht="30">
      <c r="A53" s="47" t="s">
        <v>84</v>
      </c>
      <c r="B53" s="64" t="s">
        <v>85</v>
      </c>
      <c r="C53" s="49" t="s">
        <v>20</v>
      </c>
      <c r="D53" s="50">
        <v>68</v>
      </c>
      <c r="E53" s="51">
        <v>3.29</v>
      </c>
      <c r="F53" s="50">
        <v>3.29</v>
      </c>
      <c r="G53" s="52">
        <f t="shared" si="2"/>
        <v>1.5134</v>
      </c>
      <c r="H53" s="53">
        <f t="shared" si="1"/>
        <v>550.3512000000001</v>
      </c>
      <c r="GH53" s="62"/>
      <c r="GI53" s="62"/>
      <c r="GJ53" s="62"/>
      <c r="GK53" s="62"/>
      <c r="GL53" s="62"/>
      <c r="GM53" s="62"/>
      <c r="GN53" s="62"/>
      <c r="GO53" s="62"/>
      <c r="GP53" s="62"/>
      <c r="GQ53" s="62"/>
      <c r="GR53" s="62"/>
    </row>
    <row r="54" spans="1:200" s="61" customFormat="1" ht="30">
      <c r="A54" s="47" t="s">
        <v>86</v>
      </c>
      <c r="B54" s="57" t="s">
        <v>87</v>
      </c>
      <c r="C54" s="49" t="s">
        <v>28</v>
      </c>
      <c r="D54" s="50">
        <v>2.97</v>
      </c>
      <c r="E54" s="51">
        <v>83.45</v>
      </c>
      <c r="F54" s="50"/>
      <c r="G54" s="52">
        <v>19.19</v>
      </c>
      <c r="H54" s="53">
        <f t="shared" si="1"/>
        <v>304.8408</v>
      </c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</row>
    <row r="55" spans="1:200" s="61" customFormat="1" ht="16.5">
      <c r="A55" s="47" t="s">
        <v>88</v>
      </c>
      <c r="B55" s="48" t="s">
        <v>89</v>
      </c>
      <c r="C55" s="49" t="s">
        <v>37</v>
      </c>
      <c r="D55" s="50">
        <v>2.8</v>
      </c>
      <c r="E55" s="51">
        <v>114.01</v>
      </c>
      <c r="F55" s="50">
        <v>567.24</v>
      </c>
      <c r="G55" s="52">
        <v>156.68</v>
      </c>
      <c r="H55" s="53">
        <f t="shared" si="1"/>
        <v>2346.204</v>
      </c>
      <c r="GH55" s="62"/>
      <c r="GI55" s="62"/>
      <c r="GJ55" s="62"/>
      <c r="GK55" s="62"/>
      <c r="GL55" s="62"/>
      <c r="GM55" s="62"/>
      <c r="GN55" s="62"/>
      <c r="GO55" s="62"/>
      <c r="GP55" s="62"/>
      <c r="GQ55" s="62"/>
      <c r="GR55" s="62"/>
    </row>
    <row r="56" spans="1:200" s="61" customFormat="1" ht="16.5">
      <c r="A56" s="47" t="s">
        <v>90</v>
      </c>
      <c r="B56" s="48" t="s">
        <v>91</v>
      </c>
      <c r="C56" s="49" t="s">
        <v>37</v>
      </c>
      <c r="D56" s="50">
        <v>7.9</v>
      </c>
      <c r="E56" s="51">
        <v>50.01</v>
      </c>
      <c r="F56" s="50">
        <v>252.33</v>
      </c>
      <c r="G56" s="52">
        <v>69.54</v>
      </c>
      <c r="H56" s="53">
        <f t="shared" si="1"/>
        <v>2937.8520000000008</v>
      </c>
      <c r="GH56" s="62"/>
      <c r="GI56" s="62"/>
      <c r="GJ56" s="62"/>
      <c r="GK56" s="62"/>
      <c r="GL56" s="62"/>
      <c r="GM56" s="62"/>
      <c r="GN56" s="62"/>
      <c r="GO56" s="62"/>
      <c r="GP56" s="62"/>
      <c r="GQ56" s="62"/>
      <c r="GR56" s="62"/>
    </row>
    <row r="57" spans="1:200" s="61" customFormat="1" ht="16.5">
      <c r="A57" s="47" t="s">
        <v>92</v>
      </c>
      <c r="B57" s="56" t="s">
        <v>93</v>
      </c>
      <c r="C57" s="49" t="s">
        <v>37</v>
      </c>
      <c r="D57" s="50">
        <v>32.9</v>
      </c>
      <c r="E57" s="51">
        <v>10.38</v>
      </c>
      <c r="F57" s="50">
        <v>133.91</v>
      </c>
      <c r="G57" s="52">
        <v>33.18</v>
      </c>
      <c r="H57" s="53">
        <f t="shared" si="1"/>
        <v>5838.763</v>
      </c>
      <c r="GH57" s="62"/>
      <c r="GI57" s="62"/>
      <c r="GJ57" s="62"/>
      <c r="GK57" s="62"/>
      <c r="GL57" s="62"/>
      <c r="GM57" s="62"/>
      <c r="GN57" s="62"/>
      <c r="GO57" s="62"/>
      <c r="GP57" s="62"/>
      <c r="GQ57" s="62"/>
      <c r="GR57" s="62"/>
    </row>
    <row r="58" spans="1:200" s="61" customFormat="1" ht="16.5">
      <c r="A58" s="47" t="s">
        <v>94</v>
      </c>
      <c r="B58" s="48" t="s">
        <v>95</v>
      </c>
      <c r="C58" s="49" t="s">
        <v>23</v>
      </c>
      <c r="D58" s="50">
        <v>2</v>
      </c>
      <c r="E58" s="51">
        <v>165.76</v>
      </c>
      <c r="F58" s="50">
        <v>1091.13</v>
      </c>
      <c r="G58" s="52">
        <v>289.08</v>
      </c>
      <c r="H58" s="53">
        <f t="shared" si="1"/>
        <v>3091.94</v>
      </c>
      <c r="GH58" s="62"/>
      <c r="GI58" s="62"/>
      <c r="GJ58" s="62"/>
      <c r="GK58" s="62"/>
      <c r="GL58" s="62"/>
      <c r="GM58" s="62"/>
      <c r="GN58" s="62"/>
      <c r="GO58" s="62"/>
      <c r="GP58" s="62"/>
      <c r="GQ58" s="62"/>
      <c r="GR58" s="62"/>
    </row>
    <row r="59" spans="1:200" s="61" customFormat="1" ht="43.5">
      <c r="A59" s="47" t="s">
        <v>96</v>
      </c>
      <c r="B59" s="65" t="s">
        <v>97</v>
      </c>
      <c r="C59" s="49" t="s">
        <v>28</v>
      </c>
      <c r="D59" s="50">
        <v>12</v>
      </c>
      <c r="E59" s="51">
        <v>9.36</v>
      </c>
      <c r="F59" s="50">
        <v>79.82</v>
      </c>
      <c r="G59" s="52">
        <f>(E59+F59)*0.23</f>
        <v>20.5114</v>
      </c>
      <c r="H59" s="53">
        <f t="shared" si="1"/>
        <v>1316.2967999999998</v>
      </c>
      <c r="GH59" s="62"/>
      <c r="GI59" s="62"/>
      <c r="GJ59" s="62"/>
      <c r="GK59" s="62"/>
      <c r="GL59" s="62"/>
      <c r="GM59" s="62"/>
      <c r="GN59" s="62"/>
      <c r="GO59" s="62"/>
      <c r="GP59" s="62"/>
      <c r="GQ59" s="62"/>
      <c r="GR59" s="62"/>
    </row>
    <row r="60" spans="1:200" s="61" customFormat="1" ht="16.5">
      <c r="A60" s="47" t="s">
        <v>98</v>
      </c>
      <c r="B60" s="66" t="s">
        <v>99</v>
      </c>
      <c r="C60" s="49" t="s">
        <v>23</v>
      </c>
      <c r="D60" s="50">
        <v>2</v>
      </c>
      <c r="E60" s="51">
        <v>55.91</v>
      </c>
      <c r="F60" s="50">
        <v>1556.02</v>
      </c>
      <c r="G60" s="52">
        <v>370.74</v>
      </c>
      <c r="H60" s="53">
        <f t="shared" si="1"/>
        <v>3965.34</v>
      </c>
      <c r="GH60" s="62"/>
      <c r="GI60" s="62"/>
      <c r="GJ60" s="62"/>
      <c r="GK60" s="62"/>
      <c r="GL60" s="62"/>
      <c r="GM60" s="62"/>
      <c r="GN60" s="62"/>
      <c r="GO60" s="62"/>
      <c r="GP60" s="62"/>
      <c r="GQ60" s="62"/>
      <c r="GR60" s="62"/>
    </row>
    <row r="61" spans="1:200" s="61" customFormat="1" ht="16.5">
      <c r="A61" s="67" t="s">
        <v>100</v>
      </c>
      <c r="B61" s="56" t="s">
        <v>101</v>
      </c>
      <c r="C61" s="49" t="s">
        <v>10</v>
      </c>
      <c r="D61" s="50">
        <v>1</v>
      </c>
      <c r="E61" s="68">
        <v>98.5</v>
      </c>
      <c r="F61" s="68">
        <v>415.2</v>
      </c>
      <c r="G61" s="52">
        <v>152.62</v>
      </c>
      <c r="H61" s="53">
        <f t="shared" si="1"/>
        <v>666.32</v>
      </c>
      <c r="GH61" s="62"/>
      <c r="GI61" s="62"/>
      <c r="GJ61" s="62"/>
      <c r="GK61" s="62"/>
      <c r="GL61" s="62"/>
      <c r="GM61" s="62"/>
      <c r="GN61" s="62"/>
      <c r="GO61" s="62"/>
      <c r="GP61" s="62"/>
      <c r="GQ61" s="62"/>
      <c r="GR61" s="62"/>
    </row>
    <row r="62" spans="1:200" s="61" customFormat="1" ht="16.5">
      <c r="A62" s="47" t="s">
        <v>102</v>
      </c>
      <c r="B62" s="48" t="s">
        <v>103</v>
      </c>
      <c r="C62" s="49" t="s">
        <v>20</v>
      </c>
      <c r="D62" s="50">
        <v>22.88</v>
      </c>
      <c r="E62" s="51">
        <v>13.29</v>
      </c>
      <c r="F62" s="50">
        <v>422.04</v>
      </c>
      <c r="G62" s="52">
        <v>100.12</v>
      </c>
      <c r="H62" s="53">
        <f t="shared" si="1"/>
        <v>12251.096000000001</v>
      </c>
      <c r="GH62" s="62"/>
      <c r="GI62" s="62"/>
      <c r="GJ62" s="62"/>
      <c r="GK62" s="62"/>
      <c r="GL62" s="62"/>
      <c r="GM62" s="62"/>
      <c r="GN62" s="62"/>
      <c r="GO62" s="62"/>
      <c r="GP62" s="62"/>
      <c r="GQ62" s="62"/>
      <c r="GR62" s="62"/>
    </row>
    <row r="63" spans="1:200" s="61" customFormat="1" ht="30">
      <c r="A63" s="67" t="s">
        <v>104</v>
      </c>
      <c r="B63" s="48" t="s">
        <v>105</v>
      </c>
      <c r="C63" s="49" t="s">
        <v>45</v>
      </c>
      <c r="D63" s="69">
        <v>3980</v>
      </c>
      <c r="E63" s="69"/>
      <c r="F63" s="68">
        <v>16.88</v>
      </c>
      <c r="G63" s="52">
        <v>3.88</v>
      </c>
      <c r="H63" s="53">
        <f t="shared" si="1"/>
        <v>82624.79999999999</v>
      </c>
      <c r="GH63" s="62"/>
      <c r="GI63" s="62"/>
      <c r="GJ63" s="62"/>
      <c r="GK63" s="62"/>
      <c r="GL63" s="62"/>
      <c r="GM63" s="62"/>
      <c r="GN63" s="62"/>
      <c r="GO63" s="62"/>
      <c r="GP63" s="62"/>
      <c r="GQ63" s="62"/>
      <c r="GR63" s="62"/>
    </row>
    <row r="64" spans="1:200" s="61" customFormat="1" ht="16.5">
      <c r="A64" s="47" t="s">
        <v>106</v>
      </c>
      <c r="B64" s="48" t="s">
        <v>107</v>
      </c>
      <c r="C64" s="49" t="s">
        <v>20</v>
      </c>
      <c r="D64" s="50">
        <v>36</v>
      </c>
      <c r="E64" s="51">
        <v>5.86</v>
      </c>
      <c r="F64" s="50"/>
      <c r="G64" s="52">
        <v>1.34</v>
      </c>
      <c r="H64" s="53">
        <f t="shared" si="1"/>
        <v>259.2</v>
      </c>
      <c r="GH64" s="62"/>
      <c r="GI64" s="62"/>
      <c r="GJ64" s="62"/>
      <c r="GK64" s="62"/>
      <c r="GL64" s="62"/>
      <c r="GM64" s="62"/>
      <c r="GN64" s="62"/>
      <c r="GO64" s="62"/>
      <c r="GP64" s="62"/>
      <c r="GQ64" s="62"/>
      <c r="GR64" s="62"/>
    </row>
    <row r="65" spans="1:200" s="61" customFormat="1" ht="30">
      <c r="A65" s="47" t="s">
        <v>108</v>
      </c>
      <c r="B65" s="48" t="s">
        <v>109</v>
      </c>
      <c r="C65" s="49" t="s">
        <v>20</v>
      </c>
      <c r="D65" s="50">
        <v>36</v>
      </c>
      <c r="E65" s="51">
        <v>16.24</v>
      </c>
      <c r="F65" s="50"/>
      <c r="G65" s="52">
        <v>3.73</v>
      </c>
      <c r="H65" s="53">
        <f t="shared" si="1"/>
        <v>718.92</v>
      </c>
      <c r="GH65" s="62"/>
      <c r="GI65" s="62"/>
      <c r="GJ65" s="62"/>
      <c r="GK65" s="62"/>
      <c r="GL65" s="62"/>
      <c r="GM65" s="62"/>
      <c r="GN65" s="62"/>
      <c r="GO65" s="62"/>
      <c r="GP65" s="62"/>
      <c r="GQ65" s="62"/>
      <c r="GR65" s="62"/>
    </row>
    <row r="66" spans="1:200" s="61" customFormat="1" ht="16.5">
      <c r="A66" s="47" t="s">
        <v>110</v>
      </c>
      <c r="B66" s="48" t="s">
        <v>111</v>
      </c>
      <c r="C66" s="49" t="s">
        <v>23</v>
      </c>
      <c r="D66" s="50">
        <v>1</v>
      </c>
      <c r="E66" s="51">
        <v>1467.21</v>
      </c>
      <c r="F66" s="50">
        <v>4595.96</v>
      </c>
      <c r="G66" s="52">
        <v>1354.93</v>
      </c>
      <c r="H66" s="53">
        <f t="shared" si="1"/>
        <v>7418.1</v>
      </c>
      <c r="GH66" s="62"/>
      <c r="GI66" s="62"/>
      <c r="GJ66" s="62"/>
      <c r="GK66" s="62"/>
      <c r="GL66" s="62"/>
      <c r="GM66" s="62"/>
      <c r="GN66" s="62"/>
      <c r="GO66" s="62"/>
      <c r="GP66" s="62"/>
      <c r="GQ66" s="62"/>
      <c r="GR66" s="62"/>
    </row>
    <row r="67" spans="1:200" s="61" customFormat="1" ht="16.5">
      <c r="A67" s="47" t="s">
        <v>112</v>
      </c>
      <c r="B67" s="56" t="s">
        <v>113</v>
      </c>
      <c r="C67" s="49" t="s">
        <v>37</v>
      </c>
      <c r="D67" s="50">
        <v>13</v>
      </c>
      <c r="E67" s="51">
        <v>52.69</v>
      </c>
      <c r="F67" s="50">
        <v>32.57</v>
      </c>
      <c r="G67" s="52">
        <v>19.61</v>
      </c>
      <c r="H67" s="53">
        <f t="shared" si="1"/>
        <v>1363.31</v>
      </c>
      <c r="GH67" s="62"/>
      <c r="GI67" s="62"/>
      <c r="GJ67" s="62"/>
      <c r="GK67" s="62"/>
      <c r="GL67" s="62"/>
      <c r="GM67" s="62"/>
      <c r="GN67" s="62"/>
      <c r="GO67" s="62"/>
      <c r="GP67" s="62"/>
      <c r="GQ67" s="62"/>
      <c r="GR67" s="62"/>
    </row>
    <row r="68" spans="1:200" s="61" customFormat="1" ht="16.5">
      <c r="A68" s="47" t="s">
        <v>114</v>
      </c>
      <c r="B68" s="48" t="s">
        <v>115</v>
      </c>
      <c r="C68" s="49" t="s">
        <v>37</v>
      </c>
      <c r="D68" s="50">
        <v>60</v>
      </c>
      <c r="E68" s="51">
        <v>14.18</v>
      </c>
      <c r="F68" s="50">
        <v>3.32</v>
      </c>
      <c r="G68" s="52">
        <v>4.02</v>
      </c>
      <c r="H68" s="53">
        <f t="shared" si="1"/>
        <v>1291.2</v>
      </c>
      <c r="GH68" s="62"/>
      <c r="GI68" s="62"/>
      <c r="GJ68" s="62"/>
      <c r="GK68" s="62"/>
      <c r="GL68" s="62"/>
      <c r="GM68" s="62"/>
      <c r="GN68" s="62"/>
      <c r="GO68" s="62"/>
      <c r="GP68" s="62"/>
      <c r="GQ68" s="62"/>
      <c r="GR68" s="62"/>
    </row>
    <row r="69" spans="1:200" s="61" customFormat="1" ht="16.5">
      <c r="A69" s="47" t="s">
        <v>116</v>
      </c>
      <c r="B69" s="56" t="s">
        <v>117</v>
      </c>
      <c r="C69" s="49" t="s">
        <v>37</v>
      </c>
      <c r="D69" s="50">
        <v>40</v>
      </c>
      <c r="E69" s="51">
        <v>16.21</v>
      </c>
      <c r="F69" s="50">
        <v>4.13</v>
      </c>
      <c r="G69" s="52">
        <v>4.68</v>
      </c>
      <c r="H69" s="53">
        <f t="shared" si="1"/>
        <v>1000.8</v>
      </c>
      <c r="GH69" s="62"/>
      <c r="GI69" s="62"/>
      <c r="GJ69" s="62"/>
      <c r="GK69" s="62"/>
      <c r="GL69" s="62"/>
      <c r="GM69" s="62"/>
      <c r="GN69" s="62"/>
      <c r="GO69" s="62"/>
      <c r="GP69" s="62"/>
      <c r="GQ69" s="62"/>
      <c r="GR69" s="62"/>
    </row>
    <row r="70" spans="1:200" s="61" customFormat="1" ht="16.5">
      <c r="A70" s="47" t="s">
        <v>118</v>
      </c>
      <c r="B70" s="48" t="s">
        <v>119</v>
      </c>
      <c r="C70" s="49" t="s">
        <v>23</v>
      </c>
      <c r="D70" s="51">
        <v>29</v>
      </c>
      <c r="E70" s="51">
        <v>18</v>
      </c>
      <c r="F70" s="50">
        <v>12.48</v>
      </c>
      <c r="G70" s="52">
        <v>9.05</v>
      </c>
      <c r="H70" s="53">
        <f t="shared" si="1"/>
        <v>1146.3700000000001</v>
      </c>
      <c r="GH70" s="62"/>
      <c r="GI70" s="62"/>
      <c r="GJ70" s="62"/>
      <c r="GK70" s="62"/>
      <c r="GL70" s="62"/>
      <c r="GM70" s="62"/>
      <c r="GN70" s="62"/>
      <c r="GO70" s="62"/>
      <c r="GP70" s="62"/>
      <c r="GQ70" s="62"/>
      <c r="GR70" s="62"/>
    </row>
    <row r="71" spans="1:200" s="61" customFormat="1" ht="16.5">
      <c r="A71" s="47" t="s">
        <v>120</v>
      </c>
      <c r="B71" s="56" t="s">
        <v>121</v>
      </c>
      <c r="C71" s="49" t="s">
        <v>23</v>
      </c>
      <c r="D71" s="51">
        <v>4</v>
      </c>
      <c r="E71" s="51">
        <v>24.72</v>
      </c>
      <c r="F71" s="50">
        <v>51.86</v>
      </c>
      <c r="G71" s="52">
        <v>17.61</v>
      </c>
      <c r="H71" s="53">
        <f t="shared" si="1"/>
        <v>376.76</v>
      </c>
      <c r="GH71" s="62"/>
      <c r="GI71" s="62"/>
      <c r="GJ71" s="62"/>
      <c r="GK71" s="62"/>
      <c r="GL71" s="62"/>
      <c r="GM71" s="62"/>
      <c r="GN71" s="62"/>
      <c r="GO71" s="62"/>
      <c r="GP71" s="62"/>
      <c r="GQ71" s="62"/>
      <c r="GR71" s="62"/>
    </row>
    <row r="72" spans="1:200" s="61" customFormat="1" ht="16.5">
      <c r="A72" s="47" t="s">
        <v>122</v>
      </c>
      <c r="B72" s="48" t="s">
        <v>123</v>
      </c>
      <c r="C72" s="49" t="s">
        <v>23</v>
      </c>
      <c r="D72" s="50">
        <v>3</v>
      </c>
      <c r="E72" s="51">
        <v>38.51</v>
      </c>
      <c r="F72" s="50">
        <v>92.7</v>
      </c>
      <c r="G72" s="52">
        <v>30.18</v>
      </c>
      <c r="H72" s="53">
        <f t="shared" si="1"/>
        <v>484.1700000000001</v>
      </c>
      <c r="GH72" s="62"/>
      <c r="GI72" s="62"/>
      <c r="GJ72" s="62"/>
      <c r="GK72" s="62"/>
      <c r="GL72" s="62"/>
      <c r="GM72" s="62"/>
      <c r="GN72" s="62"/>
      <c r="GO72" s="62"/>
      <c r="GP72" s="62"/>
      <c r="GQ72" s="62"/>
      <c r="GR72" s="62"/>
    </row>
    <row r="73" spans="1:200" s="61" customFormat="1" ht="30">
      <c r="A73" s="47" t="s">
        <v>124</v>
      </c>
      <c r="B73" s="66" t="s">
        <v>125</v>
      </c>
      <c r="C73" s="49" t="s">
        <v>23</v>
      </c>
      <c r="D73" s="51">
        <v>1</v>
      </c>
      <c r="E73" s="51">
        <v>72.03</v>
      </c>
      <c r="F73" s="50">
        <v>178.75</v>
      </c>
      <c r="G73" s="52">
        <v>74.54</v>
      </c>
      <c r="H73" s="53">
        <f t="shared" si="1"/>
        <v>325.32</v>
      </c>
      <c r="GH73" s="62"/>
      <c r="GI73" s="62"/>
      <c r="GJ73" s="62"/>
      <c r="GK73" s="62"/>
      <c r="GL73" s="62"/>
      <c r="GM73" s="62"/>
      <c r="GN73" s="62"/>
      <c r="GO73" s="62"/>
      <c r="GP73" s="62"/>
      <c r="GQ73" s="62"/>
      <c r="GR73" s="62"/>
    </row>
    <row r="74" spans="1:200" s="61" customFormat="1" ht="16.5">
      <c r="A74" s="47" t="s">
        <v>126</v>
      </c>
      <c r="B74" s="70" t="s">
        <v>127</v>
      </c>
      <c r="C74" s="49" t="s">
        <v>37</v>
      </c>
      <c r="D74" s="50">
        <v>37</v>
      </c>
      <c r="E74" s="51">
        <v>40.53</v>
      </c>
      <c r="F74" s="50">
        <v>15.56</v>
      </c>
      <c r="G74" s="52">
        <v>12.9</v>
      </c>
      <c r="H74" s="53">
        <f t="shared" si="1"/>
        <v>2552.63</v>
      </c>
      <c r="GH74" s="62"/>
      <c r="GI74" s="62"/>
      <c r="GJ74" s="62"/>
      <c r="GK74" s="62"/>
      <c r="GL74" s="62"/>
      <c r="GM74" s="62"/>
      <c r="GN74" s="62"/>
      <c r="GO74" s="62"/>
      <c r="GP74" s="62"/>
      <c r="GQ74" s="62"/>
      <c r="GR74" s="62"/>
    </row>
    <row r="75" spans="1:200" s="61" customFormat="1" ht="16.5">
      <c r="A75" s="47" t="s">
        <v>128</v>
      </c>
      <c r="B75" s="48" t="s">
        <v>129</v>
      </c>
      <c r="C75" s="49" t="s">
        <v>37</v>
      </c>
      <c r="D75" s="50">
        <v>22</v>
      </c>
      <c r="E75" s="51">
        <v>32.42</v>
      </c>
      <c r="F75" s="50">
        <v>11.38</v>
      </c>
      <c r="G75" s="52">
        <v>10.07</v>
      </c>
      <c r="H75" s="53">
        <f t="shared" si="1"/>
        <v>1185.14</v>
      </c>
      <c r="GH75" s="62"/>
      <c r="GI75" s="62"/>
      <c r="GJ75" s="62"/>
      <c r="GK75" s="62"/>
      <c r="GL75" s="62"/>
      <c r="GM75" s="62"/>
      <c r="GN75" s="62"/>
      <c r="GO75" s="62"/>
      <c r="GP75" s="62"/>
      <c r="GQ75" s="62"/>
      <c r="GR75" s="62"/>
    </row>
    <row r="76" spans="1:200" s="61" customFormat="1" ht="16.5">
      <c r="A76" s="47" t="s">
        <v>130</v>
      </c>
      <c r="B76" s="48" t="s">
        <v>131</v>
      </c>
      <c r="C76" s="49" t="s">
        <v>37</v>
      </c>
      <c r="D76" s="50">
        <v>74</v>
      </c>
      <c r="E76" s="51">
        <v>40.53</v>
      </c>
      <c r="F76" s="50">
        <v>24.47</v>
      </c>
      <c r="G76" s="52">
        <v>14.95</v>
      </c>
      <c r="H76" s="53">
        <f t="shared" si="1"/>
        <v>5916.3</v>
      </c>
      <c r="GH76" s="62"/>
      <c r="GI76" s="62"/>
      <c r="GJ76" s="62"/>
      <c r="GK76" s="62"/>
      <c r="GL76" s="62"/>
      <c r="GM76" s="62"/>
      <c r="GN76" s="62"/>
      <c r="GO76" s="62"/>
      <c r="GP76" s="62"/>
      <c r="GQ76" s="62"/>
      <c r="GR76" s="62"/>
    </row>
    <row r="77" spans="1:200" s="61" customFormat="1" ht="30">
      <c r="A77" s="47" t="s">
        <v>132</v>
      </c>
      <c r="B77" s="48" t="s">
        <v>133</v>
      </c>
      <c r="C77" s="49" t="s">
        <v>23</v>
      </c>
      <c r="D77" s="50">
        <v>5</v>
      </c>
      <c r="E77" s="51">
        <v>16.21</v>
      </c>
      <c r="F77" s="50">
        <v>61.34</v>
      </c>
      <c r="G77" s="52">
        <v>17.83</v>
      </c>
      <c r="H77" s="53">
        <f t="shared" si="1"/>
        <v>476.90000000000003</v>
      </c>
      <c r="GH77" s="62"/>
      <c r="GI77" s="62"/>
      <c r="GJ77" s="62"/>
      <c r="GK77" s="62"/>
      <c r="GL77" s="62"/>
      <c r="GM77" s="62"/>
      <c r="GN77" s="62"/>
      <c r="GO77" s="62"/>
      <c r="GP77" s="62"/>
      <c r="GQ77" s="62"/>
      <c r="GR77" s="62"/>
    </row>
    <row r="78" spans="1:200" s="61" customFormat="1" ht="16.5">
      <c r="A78" s="47" t="s">
        <v>134</v>
      </c>
      <c r="B78" s="70" t="s">
        <v>135</v>
      </c>
      <c r="C78" s="49" t="s">
        <v>37</v>
      </c>
      <c r="D78" s="51">
        <v>79.4</v>
      </c>
      <c r="E78" s="51">
        <v>52.69</v>
      </c>
      <c r="F78" s="50">
        <v>39.71</v>
      </c>
      <c r="G78" s="52">
        <v>21.25</v>
      </c>
      <c r="H78" s="53">
        <f t="shared" si="1"/>
        <v>9023.810000000001</v>
      </c>
      <c r="GH78" s="62"/>
      <c r="GI78" s="62"/>
      <c r="GJ78" s="62"/>
      <c r="GK78" s="62"/>
      <c r="GL78" s="62"/>
      <c r="GM78" s="62"/>
      <c r="GN78" s="62"/>
      <c r="GO78" s="62"/>
      <c r="GP78" s="62"/>
      <c r="GQ78" s="62"/>
      <c r="GR78" s="62"/>
    </row>
    <row r="79" spans="1:200" s="61" customFormat="1" ht="30">
      <c r="A79" s="47" t="s">
        <v>136</v>
      </c>
      <c r="B79" s="71" t="s">
        <v>137</v>
      </c>
      <c r="C79" s="49" t="s">
        <v>23</v>
      </c>
      <c r="D79" s="51">
        <v>1</v>
      </c>
      <c r="E79" s="51">
        <v>20.26</v>
      </c>
      <c r="F79" s="50">
        <v>421.74</v>
      </c>
      <c r="G79" s="52">
        <v>101.66</v>
      </c>
      <c r="H79" s="53">
        <f t="shared" si="1"/>
        <v>543.66</v>
      </c>
      <c r="GH79" s="62"/>
      <c r="GI79" s="62"/>
      <c r="GJ79" s="62"/>
      <c r="GK79" s="62"/>
      <c r="GL79" s="62"/>
      <c r="GM79" s="62"/>
      <c r="GN79" s="62"/>
      <c r="GO79" s="62"/>
      <c r="GP79" s="62"/>
      <c r="GQ79" s="62"/>
      <c r="GR79" s="62"/>
    </row>
    <row r="80" spans="1:200" s="61" customFormat="1" ht="16.5">
      <c r="A80" s="47" t="s">
        <v>138</v>
      </c>
      <c r="B80" s="48" t="s">
        <v>139</v>
      </c>
      <c r="C80" s="49" t="s">
        <v>23</v>
      </c>
      <c r="D80" s="51">
        <v>1</v>
      </c>
      <c r="E80" s="51">
        <v>28.81</v>
      </c>
      <c r="F80" s="50">
        <v>306.02</v>
      </c>
      <c r="G80" s="52">
        <v>99.47</v>
      </c>
      <c r="H80" s="53">
        <f t="shared" si="1"/>
        <v>434.29999999999995</v>
      </c>
      <c r="GH80" s="62"/>
      <c r="GI80" s="62"/>
      <c r="GJ80" s="62"/>
      <c r="GK80" s="62"/>
      <c r="GL80" s="62"/>
      <c r="GM80" s="62"/>
      <c r="GN80" s="62"/>
      <c r="GO80" s="62"/>
      <c r="GP80" s="62"/>
      <c r="GQ80" s="62"/>
      <c r="GR80" s="62"/>
    </row>
    <row r="81" spans="1:200" s="61" customFormat="1" ht="16.5">
      <c r="A81" s="47" t="s">
        <v>140</v>
      </c>
      <c r="B81" s="48" t="s">
        <v>141</v>
      </c>
      <c r="C81" s="49" t="s">
        <v>23</v>
      </c>
      <c r="D81" s="51">
        <v>1</v>
      </c>
      <c r="E81" s="51">
        <v>111.47</v>
      </c>
      <c r="F81" s="50">
        <v>536.31</v>
      </c>
      <c r="G81" s="52">
        <v>148.99</v>
      </c>
      <c r="H81" s="53">
        <f t="shared" si="1"/>
        <v>796.77</v>
      </c>
      <c r="GH81" s="62"/>
      <c r="GI81" s="62"/>
      <c r="GJ81" s="62"/>
      <c r="GK81" s="62"/>
      <c r="GL81" s="62"/>
      <c r="GM81" s="62"/>
      <c r="GN81" s="62"/>
      <c r="GO81" s="62"/>
      <c r="GP81" s="62"/>
      <c r="GQ81" s="62"/>
      <c r="GR81" s="62"/>
    </row>
    <row r="82" spans="1:200" s="61" customFormat="1" ht="16.5">
      <c r="A82" s="47" t="s">
        <v>142</v>
      </c>
      <c r="B82" s="48" t="s">
        <v>143</v>
      </c>
      <c r="C82" s="49" t="s">
        <v>23</v>
      </c>
      <c r="D82" s="50">
        <v>1</v>
      </c>
      <c r="E82" s="51">
        <v>111.47</v>
      </c>
      <c r="F82" s="50">
        <v>631.22</v>
      </c>
      <c r="G82" s="52">
        <v>170.82</v>
      </c>
      <c r="H82" s="53">
        <f t="shared" si="1"/>
        <v>913.51</v>
      </c>
      <c r="GH82" s="62"/>
      <c r="GI82" s="62"/>
      <c r="GJ82" s="62"/>
      <c r="GK82" s="62"/>
      <c r="GL82" s="62"/>
      <c r="GM82" s="62"/>
      <c r="GN82" s="62"/>
      <c r="GO82" s="62"/>
      <c r="GP82" s="62"/>
      <c r="GQ82" s="62"/>
      <c r="GR82" s="62"/>
    </row>
    <row r="83" spans="1:200" s="61" customFormat="1" ht="16.5">
      <c r="A83" s="47" t="s">
        <v>144</v>
      </c>
      <c r="B83" s="48" t="s">
        <v>145</v>
      </c>
      <c r="C83" s="49" t="s">
        <v>146</v>
      </c>
      <c r="D83" s="51">
        <v>2</v>
      </c>
      <c r="E83" s="51">
        <v>212.37</v>
      </c>
      <c r="F83" s="50">
        <v>1984.49</v>
      </c>
      <c r="G83" s="52">
        <v>505.27</v>
      </c>
      <c r="H83" s="53">
        <f t="shared" si="1"/>
        <v>5404.26</v>
      </c>
      <c r="GH83" s="62"/>
      <c r="GI83" s="62"/>
      <c r="GJ83" s="62"/>
      <c r="GK83" s="62"/>
      <c r="GL83" s="62"/>
      <c r="GM83" s="62"/>
      <c r="GN83" s="62"/>
      <c r="GO83" s="62"/>
      <c r="GP83" s="62"/>
      <c r="GQ83" s="62"/>
      <c r="GR83" s="62"/>
    </row>
    <row r="84" spans="1:200" s="61" customFormat="1" ht="16.5">
      <c r="A84" s="47" t="s">
        <v>147</v>
      </c>
      <c r="B84" s="72" t="s">
        <v>148</v>
      </c>
      <c r="C84" s="49" t="s">
        <v>23</v>
      </c>
      <c r="D84" s="51">
        <v>4</v>
      </c>
      <c r="E84" s="51">
        <v>18</v>
      </c>
      <c r="F84" s="50">
        <v>113.85</v>
      </c>
      <c r="G84" s="52">
        <v>39.17</v>
      </c>
      <c r="H84" s="53">
        <f t="shared" si="1"/>
        <v>684.0799999999999</v>
      </c>
      <c r="GH84" s="62"/>
      <c r="GI84" s="62"/>
      <c r="GJ84" s="62"/>
      <c r="GK84" s="62"/>
      <c r="GL84" s="62"/>
      <c r="GM84" s="62"/>
      <c r="GN84" s="62"/>
      <c r="GO84" s="62"/>
      <c r="GP84" s="62"/>
      <c r="GQ84" s="62"/>
      <c r="GR84" s="62"/>
    </row>
    <row r="85" spans="1:200" s="61" customFormat="1" ht="30">
      <c r="A85" s="47" t="s">
        <v>149</v>
      </c>
      <c r="B85" s="48" t="s">
        <v>150</v>
      </c>
      <c r="C85" s="49" t="s">
        <v>23</v>
      </c>
      <c r="D85" s="50">
        <v>1</v>
      </c>
      <c r="E85" s="51">
        <v>81.07</v>
      </c>
      <c r="F85" s="50">
        <v>255.85</v>
      </c>
      <c r="G85" s="52">
        <v>77.49</v>
      </c>
      <c r="H85" s="53">
        <f t="shared" si="1"/>
        <v>414.40999999999997</v>
      </c>
      <c r="GH85" s="62"/>
      <c r="GI85" s="62"/>
      <c r="GJ85" s="62"/>
      <c r="GK85" s="62"/>
      <c r="GL85" s="62"/>
      <c r="GM85" s="62"/>
      <c r="GN85" s="62"/>
      <c r="GO85" s="62"/>
      <c r="GP85" s="62"/>
      <c r="GQ85" s="62"/>
      <c r="GR85" s="62"/>
    </row>
    <row r="86" spans="1:200" s="61" customFormat="1" ht="16.5">
      <c r="A86" s="47" t="s">
        <v>151</v>
      </c>
      <c r="B86" s="70" t="s">
        <v>152</v>
      </c>
      <c r="C86" s="49" t="s">
        <v>23</v>
      </c>
      <c r="D86" s="51">
        <v>2</v>
      </c>
      <c r="E86" s="51">
        <v>27.15</v>
      </c>
      <c r="F86" s="50">
        <v>109.64</v>
      </c>
      <c r="G86" s="52">
        <v>31.46</v>
      </c>
      <c r="H86" s="53">
        <f t="shared" si="1"/>
        <v>336.5</v>
      </c>
      <c r="GH86" s="62"/>
      <c r="GI86" s="62"/>
      <c r="GJ86" s="62"/>
      <c r="GK86" s="62"/>
      <c r="GL86" s="62"/>
      <c r="GM86" s="62"/>
      <c r="GN86" s="62"/>
      <c r="GO86" s="62"/>
      <c r="GP86" s="62"/>
      <c r="GQ86" s="62"/>
      <c r="GR86" s="62"/>
    </row>
    <row r="87" spans="1:200" s="61" customFormat="1" ht="16.5">
      <c r="A87" s="47" t="s">
        <v>153</v>
      </c>
      <c r="B87" s="48" t="s">
        <v>154</v>
      </c>
      <c r="C87" s="49" t="s">
        <v>23</v>
      </c>
      <c r="D87" s="50">
        <v>1</v>
      </c>
      <c r="E87" s="51">
        <v>32.45</v>
      </c>
      <c r="F87" s="50">
        <v>155.7</v>
      </c>
      <c r="G87" s="52">
        <v>43.27</v>
      </c>
      <c r="H87" s="53">
        <f t="shared" si="1"/>
        <v>231.42</v>
      </c>
      <c r="GH87" s="62"/>
      <c r="GI87" s="62"/>
      <c r="GJ87" s="62"/>
      <c r="GK87" s="62"/>
      <c r="GL87" s="62"/>
      <c r="GM87" s="62"/>
      <c r="GN87" s="62"/>
      <c r="GO87" s="62"/>
      <c r="GP87" s="62"/>
      <c r="GQ87" s="62"/>
      <c r="GR87" s="62"/>
    </row>
    <row r="88" spans="1:200" s="61" customFormat="1" ht="16.5">
      <c r="A88" s="47" t="s">
        <v>155</v>
      </c>
      <c r="B88" s="56" t="s">
        <v>156</v>
      </c>
      <c r="C88" s="49" t="s">
        <v>23</v>
      </c>
      <c r="D88" s="50">
        <v>1</v>
      </c>
      <c r="E88" s="51">
        <v>135.39</v>
      </c>
      <c r="F88" s="50">
        <v>181.39</v>
      </c>
      <c r="G88" s="52">
        <v>72.86</v>
      </c>
      <c r="H88" s="53">
        <f t="shared" si="1"/>
        <v>389.64</v>
      </c>
      <c r="GH88" s="62"/>
      <c r="GI88" s="62"/>
      <c r="GJ88" s="62"/>
      <c r="GK88" s="62"/>
      <c r="GL88" s="62"/>
      <c r="GM88" s="62"/>
      <c r="GN88" s="62"/>
      <c r="GO88" s="62"/>
      <c r="GP88" s="62"/>
      <c r="GQ88" s="62"/>
      <c r="GR88" s="62"/>
    </row>
    <row r="89" spans="1:200" s="61" customFormat="1" ht="16.5">
      <c r="A89" s="47" t="s">
        <v>157</v>
      </c>
      <c r="B89" s="48" t="s">
        <v>158</v>
      </c>
      <c r="C89" s="49" t="s">
        <v>23</v>
      </c>
      <c r="D89" s="50">
        <v>4</v>
      </c>
      <c r="E89" s="51">
        <v>27.07</v>
      </c>
      <c r="F89" s="50">
        <v>45.8</v>
      </c>
      <c r="G89" s="52">
        <v>16.76</v>
      </c>
      <c r="H89" s="53">
        <f t="shared" si="1"/>
        <v>358.52000000000004</v>
      </c>
      <c r="GH89" s="62"/>
      <c r="GI89" s="62"/>
      <c r="GJ89" s="62"/>
      <c r="GK89" s="62"/>
      <c r="GL89" s="62"/>
      <c r="GM89" s="62"/>
      <c r="GN89" s="62"/>
      <c r="GO89" s="62"/>
      <c r="GP89" s="62"/>
      <c r="GQ89" s="62"/>
      <c r="GR89" s="62"/>
    </row>
    <row r="90" spans="1:200" s="61" customFormat="1" ht="16.5">
      <c r="A90" s="47" t="s">
        <v>159</v>
      </c>
      <c r="B90" s="48" t="s">
        <v>160</v>
      </c>
      <c r="C90" s="49" t="s">
        <v>23</v>
      </c>
      <c r="D90" s="50">
        <v>4</v>
      </c>
      <c r="E90" s="51">
        <v>13.53</v>
      </c>
      <c r="F90" s="50">
        <v>8.51</v>
      </c>
      <c r="G90" s="52">
        <v>5.07</v>
      </c>
      <c r="H90" s="53">
        <f t="shared" si="1"/>
        <v>108.44</v>
      </c>
      <c r="GH90" s="62"/>
      <c r="GI90" s="62"/>
      <c r="GJ90" s="62"/>
      <c r="GK90" s="62"/>
      <c r="GL90" s="62"/>
      <c r="GM90" s="62"/>
      <c r="GN90" s="62"/>
      <c r="GO90" s="62"/>
      <c r="GP90" s="62"/>
      <c r="GQ90" s="62"/>
      <c r="GR90" s="62"/>
    </row>
    <row r="91" spans="1:200" s="61" customFormat="1" ht="16.5">
      <c r="A91" s="47" t="s">
        <v>161</v>
      </c>
      <c r="B91" s="48" t="s">
        <v>162</v>
      </c>
      <c r="C91" s="49" t="s">
        <v>23</v>
      </c>
      <c r="D91" s="50">
        <v>1</v>
      </c>
      <c r="E91" s="51">
        <v>40.61</v>
      </c>
      <c r="F91" s="50">
        <v>57.12</v>
      </c>
      <c r="G91" s="52">
        <v>22.48</v>
      </c>
      <c r="H91" s="53">
        <f t="shared" si="1"/>
        <v>120.21</v>
      </c>
      <c r="GH91" s="62"/>
      <c r="GI91" s="62"/>
      <c r="GJ91" s="62"/>
      <c r="GK91" s="62"/>
      <c r="GL91" s="62"/>
      <c r="GM91" s="62"/>
      <c r="GN91" s="62"/>
      <c r="GO91" s="62"/>
      <c r="GP91" s="62"/>
      <c r="GQ91" s="62"/>
      <c r="GR91" s="62"/>
    </row>
    <row r="92" spans="1:200" s="61" customFormat="1" ht="16.5">
      <c r="A92" s="47" t="s">
        <v>163</v>
      </c>
      <c r="B92" s="48" t="s">
        <v>164</v>
      </c>
      <c r="C92" s="49" t="s">
        <v>23</v>
      </c>
      <c r="D92" s="50">
        <v>1</v>
      </c>
      <c r="E92" s="51">
        <v>45.13</v>
      </c>
      <c r="F92" s="50">
        <v>333</v>
      </c>
      <c r="G92" s="52">
        <v>86.97</v>
      </c>
      <c r="H92" s="53">
        <f t="shared" si="1"/>
        <v>465.1</v>
      </c>
      <c r="GH92" s="62"/>
      <c r="GI92" s="62"/>
      <c r="GJ92" s="62"/>
      <c r="GK92" s="62"/>
      <c r="GL92" s="62"/>
      <c r="GM92" s="62"/>
      <c r="GN92" s="62"/>
      <c r="GO92" s="62"/>
      <c r="GP92" s="62"/>
      <c r="GQ92" s="62"/>
      <c r="GR92" s="62"/>
    </row>
    <row r="93" spans="1:200" s="61" customFormat="1" ht="16.5">
      <c r="A93" s="47" t="s">
        <v>165</v>
      </c>
      <c r="B93" s="56" t="s">
        <v>166</v>
      </c>
      <c r="C93" s="49" t="s">
        <v>37</v>
      </c>
      <c r="D93" s="50">
        <v>201</v>
      </c>
      <c r="E93" s="51">
        <v>5.86</v>
      </c>
      <c r="F93" s="50">
        <v>7.37</v>
      </c>
      <c r="G93" s="52">
        <v>3.04</v>
      </c>
      <c r="H93" s="53">
        <f t="shared" si="1"/>
        <v>3270.27</v>
      </c>
      <c r="GH93" s="62"/>
      <c r="GI93" s="62"/>
      <c r="GJ93" s="62"/>
      <c r="GK93" s="62"/>
      <c r="GL93" s="62"/>
      <c r="GM93" s="62"/>
      <c r="GN93" s="62"/>
      <c r="GO93" s="62"/>
      <c r="GP93" s="62"/>
      <c r="GQ93" s="62"/>
      <c r="GR93" s="62"/>
    </row>
    <row r="94" spans="1:200" s="61" customFormat="1" ht="16.5">
      <c r="A94" s="47" t="s">
        <v>167</v>
      </c>
      <c r="B94" s="57" t="s">
        <v>168</v>
      </c>
      <c r="C94" s="49" t="s">
        <v>37</v>
      </c>
      <c r="D94" s="50">
        <v>360</v>
      </c>
      <c r="E94" s="51">
        <v>2.25</v>
      </c>
      <c r="F94" s="50">
        <v>1.25</v>
      </c>
      <c r="G94" s="52">
        <v>0.8</v>
      </c>
      <c r="H94" s="53">
        <f t="shared" si="1"/>
        <v>1548</v>
      </c>
      <c r="GH94" s="62"/>
      <c r="GI94" s="62"/>
      <c r="GJ94" s="62"/>
      <c r="GK94" s="62"/>
      <c r="GL94" s="62"/>
      <c r="GM94" s="62"/>
      <c r="GN94" s="62"/>
      <c r="GO94" s="62"/>
      <c r="GP94" s="62"/>
      <c r="GQ94" s="62"/>
      <c r="GR94" s="62"/>
    </row>
    <row r="95" spans="1:200" s="61" customFormat="1" ht="16.5">
      <c r="A95" s="47" t="s">
        <v>169</v>
      </c>
      <c r="B95" s="48" t="s">
        <v>170</v>
      </c>
      <c r="C95" s="49" t="s">
        <v>37</v>
      </c>
      <c r="D95" s="50">
        <v>130</v>
      </c>
      <c r="E95" s="51">
        <v>2.48</v>
      </c>
      <c r="F95" s="50">
        <v>2</v>
      </c>
      <c r="G95" s="52">
        <v>1.03</v>
      </c>
      <c r="H95" s="53">
        <f t="shared" si="1"/>
        <v>716.3000000000001</v>
      </c>
      <c r="GH95" s="62"/>
      <c r="GI95" s="62"/>
      <c r="GJ95" s="62"/>
      <c r="GK95" s="62"/>
      <c r="GL95" s="62"/>
      <c r="GM95" s="62"/>
      <c r="GN95" s="62"/>
      <c r="GO95" s="62"/>
      <c r="GP95" s="62"/>
      <c r="GQ95" s="62"/>
      <c r="GR95" s="62"/>
    </row>
    <row r="96" spans="1:200" s="61" customFormat="1" ht="16.5">
      <c r="A96" s="47" t="s">
        <v>171</v>
      </c>
      <c r="B96" s="57" t="s">
        <v>172</v>
      </c>
      <c r="C96" s="49" t="s">
        <v>23</v>
      </c>
      <c r="D96" s="50">
        <v>6</v>
      </c>
      <c r="E96" s="51">
        <v>90.26</v>
      </c>
      <c r="F96" s="50">
        <v>19.87</v>
      </c>
      <c r="G96" s="52">
        <v>25.33</v>
      </c>
      <c r="H96" s="53">
        <f t="shared" si="1"/>
        <v>812.76</v>
      </c>
      <c r="GH96" s="62"/>
      <c r="GI96" s="62"/>
      <c r="GJ96" s="62"/>
      <c r="GK96" s="62"/>
      <c r="GL96" s="62"/>
      <c r="GM96" s="62"/>
      <c r="GN96" s="62"/>
      <c r="GO96" s="62"/>
      <c r="GP96" s="62"/>
      <c r="GQ96" s="62"/>
      <c r="GR96" s="62"/>
    </row>
    <row r="97" spans="1:200" s="61" customFormat="1" ht="16.5">
      <c r="A97" s="47" t="s">
        <v>173</v>
      </c>
      <c r="B97" s="48" t="s">
        <v>174</v>
      </c>
      <c r="C97" s="49" t="s">
        <v>23</v>
      </c>
      <c r="D97" s="50">
        <v>2</v>
      </c>
      <c r="E97" s="51">
        <v>139.91</v>
      </c>
      <c r="F97" s="50">
        <v>38.63</v>
      </c>
      <c r="G97" s="52">
        <v>41.06</v>
      </c>
      <c r="H97" s="53">
        <f t="shared" si="1"/>
        <v>439.2</v>
      </c>
      <c r="GH97" s="62"/>
      <c r="GI97" s="62"/>
      <c r="GJ97" s="62"/>
      <c r="GK97" s="62"/>
      <c r="GL97" s="62"/>
      <c r="GM97" s="62"/>
      <c r="GN97" s="62"/>
      <c r="GO97" s="62"/>
      <c r="GP97" s="62"/>
      <c r="GQ97" s="62"/>
      <c r="GR97" s="62"/>
    </row>
    <row r="98" spans="1:200" s="61" customFormat="1" ht="30">
      <c r="A98" s="47" t="s">
        <v>175</v>
      </c>
      <c r="B98" s="48" t="s">
        <v>176</v>
      </c>
      <c r="C98" s="49" t="s">
        <v>23</v>
      </c>
      <c r="D98" s="50">
        <v>2</v>
      </c>
      <c r="E98" s="51">
        <v>139.91</v>
      </c>
      <c r="F98" s="50">
        <v>29.46</v>
      </c>
      <c r="G98" s="52">
        <v>38.95</v>
      </c>
      <c r="H98" s="53">
        <f t="shared" si="1"/>
        <v>416.64</v>
      </c>
      <c r="GH98" s="62"/>
      <c r="GI98" s="62"/>
      <c r="GJ98" s="62"/>
      <c r="GK98" s="62"/>
      <c r="GL98" s="62"/>
      <c r="GM98" s="62"/>
      <c r="GN98" s="62"/>
      <c r="GO98" s="62"/>
      <c r="GP98" s="62"/>
      <c r="GQ98" s="62"/>
      <c r="GR98" s="62"/>
    </row>
    <row r="99" spans="1:200" s="61" customFormat="1" ht="30">
      <c r="A99" s="47" t="s">
        <v>177</v>
      </c>
      <c r="B99" s="56" t="s">
        <v>178</v>
      </c>
      <c r="C99" s="49" t="s">
        <v>23</v>
      </c>
      <c r="D99" s="50">
        <v>2</v>
      </c>
      <c r="E99" s="51">
        <v>90.26</v>
      </c>
      <c r="F99" s="50">
        <v>33.53</v>
      </c>
      <c r="G99" s="52">
        <v>28.47</v>
      </c>
      <c r="H99" s="53">
        <f t="shared" si="1"/>
        <v>304.52</v>
      </c>
      <c r="GH99" s="62"/>
      <c r="GI99" s="62"/>
      <c r="GJ99" s="62"/>
      <c r="GK99" s="62"/>
      <c r="GL99" s="62"/>
      <c r="GM99" s="62"/>
      <c r="GN99" s="62"/>
      <c r="GO99" s="62"/>
      <c r="GP99" s="62"/>
      <c r="GQ99" s="62"/>
      <c r="GR99" s="62"/>
    </row>
    <row r="100" spans="1:200" s="61" customFormat="1" ht="30">
      <c r="A100" s="47" t="s">
        <v>179</v>
      </c>
      <c r="B100" s="57" t="s">
        <v>180</v>
      </c>
      <c r="C100" s="49" t="s">
        <v>23</v>
      </c>
      <c r="D100" s="50">
        <v>27</v>
      </c>
      <c r="E100" s="51">
        <v>100.15</v>
      </c>
      <c r="F100" s="50">
        <v>25.98</v>
      </c>
      <c r="G100" s="52">
        <v>29.01</v>
      </c>
      <c r="H100" s="53">
        <f t="shared" si="1"/>
        <v>4188.780000000001</v>
      </c>
      <c r="GH100" s="62"/>
      <c r="GI100" s="62"/>
      <c r="GJ100" s="62"/>
      <c r="GK100" s="62"/>
      <c r="GL100" s="62"/>
      <c r="GM100" s="62"/>
      <c r="GN100" s="62"/>
      <c r="GO100" s="62"/>
      <c r="GP100" s="62"/>
      <c r="GQ100" s="62"/>
      <c r="GR100" s="62"/>
    </row>
    <row r="101" spans="1:200" s="61" customFormat="1" ht="30">
      <c r="A101" s="47" t="s">
        <v>181</v>
      </c>
      <c r="B101" s="56" t="s">
        <v>182</v>
      </c>
      <c r="C101" s="49" t="s">
        <v>23</v>
      </c>
      <c r="D101" s="50">
        <v>4</v>
      </c>
      <c r="E101" s="51">
        <v>100.15</v>
      </c>
      <c r="F101" s="50">
        <v>35.8</v>
      </c>
      <c r="G101" s="52">
        <v>31.26</v>
      </c>
      <c r="H101" s="53">
        <f t="shared" si="1"/>
        <v>668.8399999999999</v>
      </c>
      <c r="GH101" s="62"/>
      <c r="GI101" s="62"/>
      <c r="GJ101" s="62"/>
      <c r="GK101" s="62"/>
      <c r="GL101" s="62"/>
      <c r="GM101" s="62"/>
      <c r="GN101" s="62"/>
      <c r="GO101" s="62"/>
      <c r="GP101" s="62"/>
      <c r="GQ101" s="62"/>
      <c r="GR101" s="62"/>
    </row>
    <row r="102" spans="1:200" s="61" customFormat="1" ht="30">
      <c r="A102" s="47" t="s">
        <v>183</v>
      </c>
      <c r="B102" s="70" t="s">
        <v>184</v>
      </c>
      <c r="C102" s="49" t="s">
        <v>23</v>
      </c>
      <c r="D102" s="51">
        <v>11</v>
      </c>
      <c r="E102" s="51">
        <v>64.91</v>
      </c>
      <c r="F102" s="50">
        <v>31.91</v>
      </c>
      <c r="G102" s="52">
        <v>22.26</v>
      </c>
      <c r="H102" s="53">
        <f t="shared" si="1"/>
        <v>1309.8799999999999</v>
      </c>
      <c r="GH102" s="62"/>
      <c r="GI102" s="62"/>
      <c r="GJ102" s="62"/>
      <c r="GK102" s="62"/>
      <c r="GL102" s="62"/>
      <c r="GM102" s="62"/>
      <c r="GN102" s="62"/>
      <c r="GO102" s="62"/>
      <c r="GP102" s="62"/>
      <c r="GQ102" s="62"/>
      <c r="GR102" s="62"/>
    </row>
    <row r="103" spans="1:200" s="61" customFormat="1" ht="16.5">
      <c r="A103" s="47" t="s">
        <v>185</v>
      </c>
      <c r="B103" s="57" t="s">
        <v>186</v>
      </c>
      <c r="C103" s="49" t="s">
        <v>23</v>
      </c>
      <c r="D103" s="50">
        <v>38</v>
      </c>
      <c r="E103" s="51">
        <v>49.64</v>
      </c>
      <c r="F103" s="50">
        <v>117.85</v>
      </c>
      <c r="G103" s="52">
        <v>38.52</v>
      </c>
      <c r="H103" s="53">
        <f t="shared" si="1"/>
        <v>7828.380000000001</v>
      </c>
      <c r="GH103" s="62"/>
      <c r="GI103" s="62"/>
      <c r="GJ103" s="62"/>
      <c r="GK103" s="62"/>
      <c r="GL103" s="62"/>
      <c r="GM103" s="62"/>
      <c r="GN103" s="62"/>
      <c r="GO103" s="62"/>
      <c r="GP103" s="62"/>
      <c r="GQ103" s="62"/>
      <c r="GR103" s="62"/>
    </row>
    <row r="104" spans="1:200" s="61" customFormat="1" ht="16.5">
      <c r="A104" s="47" t="s">
        <v>187</v>
      </c>
      <c r="B104" s="57" t="s">
        <v>60</v>
      </c>
      <c r="C104" s="49" t="s">
        <v>20</v>
      </c>
      <c r="D104" s="50">
        <v>302.1</v>
      </c>
      <c r="E104" s="51">
        <v>9.98</v>
      </c>
      <c r="F104" s="50">
        <v>1</v>
      </c>
      <c r="G104" s="52">
        <v>2.52</v>
      </c>
      <c r="H104" s="53">
        <f t="shared" si="1"/>
        <v>4078.3500000000004</v>
      </c>
      <c r="GH104" s="62"/>
      <c r="GI104" s="62"/>
      <c r="GJ104" s="62"/>
      <c r="GK104" s="62"/>
      <c r="GL104" s="62"/>
      <c r="GM104" s="62"/>
      <c r="GN104" s="62"/>
      <c r="GO104" s="62"/>
      <c r="GP104" s="62"/>
      <c r="GQ104" s="62"/>
      <c r="GR104" s="62"/>
    </row>
    <row r="105" spans="1:200" s="61" customFormat="1" ht="16.5">
      <c r="A105" s="47" t="s">
        <v>188</v>
      </c>
      <c r="B105" s="57" t="s">
        <v>62</v>
      </c>
      <c r="C105" s="49" t="s">
        <v>20</v>
      </c>
      <c r="D105" s="50">
        <v>302.1</v>
      </c>
      <c r="E105" s="51">
        <v>33.7</v>
      </c>
      <c r="F105" s="50">
        <v>4.29</v>
      </c>
      <c r="G105" s="52">
        <v>8.73</v>
      </c>
      <c r="H105" s="53">
        <f t="shared" si="1"/>
        <v>14114.112000000001</v>
      </c>
      <c r="GH105" s="62"/>
      <c r="GI105" s="62"/>
      <c r="GJ105" s="62"/>
      <c r="GK105" s="62"/>
      <c r="GL105" s="62"/>
      <c r="GM105" s="62"/>
      <c r="GN105" s="62"/>
      <c r="GO105" s="62"/>
      <c r="GP105" s="62"/>
      <c r="GQ105" s="62"/>
      <c r="GR105" s="62"/>
    </row>
    <row r="106" spans="1:200" s="61" customFormat="1" ht="16.5">
      <c r="A106" s="47" t="s">
        <v>189</v>
      </c>
      <c r="B106" s="70" t="s">
        <v>60</v>
      </c>
      <c r="C106" s="49" t="s">
        <v>20</v>
      </c>
      <c r="D106" s="50">
        <v>1372.84</v>
      </c>
      <c r="E106" s="51">
        <v>4.89</v>
      </c>
      <c r="F106" s="50">
        <v>1</v>
      </c>
      <c r="G106" s="52">
        <v>1.35</v>
      </c>
      <c r="H106" s="53">
        <f t="shared" si="1"/>
        <v>9939.3616</v>
      </c>
      <c r="GH106" s="62"/>
      <c r="GI106" s="62"/>
      <c r="GJ106" s="62"/>
      <c r="GK106" s="62"/>
      <c r="GL106" s="62"/>
      <c r="GM106" s="62"/>
      <c r="GN106" s="62"/>
      <c r="GO106" s="62"/>
      <c r="GP106" s="62"/>
      <c r="GQ106" s="62"/>
      <c r="GR106" s="62"/>
    </row>
    <row r="107" spans="1:200" s="61" customFormat="1" ht="16.5">
      <c r="A107" s="47" t="s">
        <v>190</v>
      </c>
      <c r="B107" s="70" t="s">
        <v>62</v>
      </c>
      <c r="C107" s="49" t="s">
        <v>20</v>
      </c>
      <c r="D107" s="50">
        <v>1160.54</v>
      </c>
      <c r="E107" s="51">
        <v>33.7</v>
      </c>
      <c r="F107" s="50">
        <v>4.42</v>
      </c>
      <c r="G107" s="52">
        <v>8.76</v>
      </c>
      <c r="H107" s="53">
        <f t="shared" si="1"/>
        <v>54406.1152</v>
      </c>
      <c r="GH107" s="62"/>
      <c r="GI107" s="62"/>
      <c r="GJ107" s="62"/>
      <c r="GK107" s="62"/>
      <c r="GL107" s="62"/>
      <c r="GM107" s="62"/>
      <c r="GN107" s="62"/>
      <c r="GO107" s="62"/>
      <c r="GP107" s="62"/>
      <c r="GQ107" s="62"/>
      <c r="GR107" s="62"/>
    </row>
    <row r="108" spans="1:200" s="61" customFormat="1" ht="16.5">
      <c r="A108" s="47" t="s">
        <v>191</v>
      </c>
      <c r="B108" s="57" t="s">
        <v>64</v>
      </c>
      <c r="C108" s="49" t="s">
        <v>20</v>
      </c>
      <c r="D108" s="50">
        <v>212.3</v>
      </c>
      <c r="E108" s="51">
        <v>22.49</v>
      </c>
      <c r="F108" s="50">
        <v>1.11</v>
      </c>
      <c r="G108" s="52">
        <v>5.42</v>
      </c>
      <c r="H108" s="53">
        <f t="shared" si="1"/>
        <v>6160.946</v>
      </c>
      <c r="GH108" s="62"/>
      <c r="GI108" s="62"/>
      <c r="GJ108" s="62"/>
      <c r="GK108" s="62"/>
      <c r="GL108" s="62"/>
      <c r="GM108" s="62"/>
      <c r="GN108" s="62"/>
      <c r="GO108" s="62"/>
      <c r="GP108" s="62"/>
      <c r="GQ108" s="62"/>
      <c r="GR108" s="62"/>
    </row>
    <row r="109" spans="1:200" s="61" customFormat="1" ht="16.5">
      <c r="A109" s="47" t="s">
        <v>192</v>
      </c>
      <c r="B109" s="57" t="s">
        <v>193</v>
      </c>
      <c r="C109" s="49" t="s">
        <v>20</v>
      </c>
      <c r="D109" s="50">
        <v>35.18</v>
      </c>
      <c r="E109" s="51">
        <v>54.78</v>
      </c>
      <c r="F109" s="50">
        <v>44.71</v>
      </c>
      <c r="G109" s="52">
        <v>22.88</v>
      </c>
      <c r="H109" s="53">
        <f t="shared" si="1"/>
        <v>4304.9766</v>
      </c>
      <c r="GH109" s="62"/>
      <c r="GI109" s="62"/>
      <c r="GJ109" s="62"/>
      <c r="GK109" s="62"/>
      <c r="GL109" s="62"/>
      <c r="GM109" s="62"/>
      <c r="GN109" s="62"/>
      <c r="GO109" s="62"/>
      <c r="GP109" s="62"/>
      <c r="GQ109" s="62"/>
      <c r="GR109" s="62"/>
    </row>
    <row r="110" spans="1:200" s="61" customFormat="1" ht="16.5">
      <c r="A110" s="47" t="s">
        <v>194</v>
      </c>
      <c r="B110" s="57" t="s">
        <v>195</v>
      </c>
      <c r="C110" s="49" t="s">
        <v>20</v>
      </c>
      <c r="D110" s="50">
        <v>177.12</v>
      </c>
      <c r="E110" s="51">
        <v>20.64</v>
      </c>
      <c r="F110" s="50">
        <v>32.24</v>
      </c>
      <c r="G110" s="52">
        <v>12.16</v>
      </c>
      <c r="H110" s="53">
        <f t="shared" si="1"/>
        <v>11519.884800000002</v>
      </c>
      <c r="GH110" s="62"/>
      <c r="GI110" s="62"/>
      <c r="GJ110" s="62"/>
      <c r="GK110" s="62"/>
      <c r="GL110" s="62"/>
      <c r="GM110" s="62"/>
      <c r="GN110" s="62"/>
      <c r="GO110" s="62"/>
      <c r="GP110" s="62"/>
      <c r="GQ110" s="62"/>
      <c r="GR110" s="62"/>
    </row>
    <row r="111" spans="1:200" s="61" customFormat="1" ht="16.5">
      <c r="A111" s="73" t="s">
        <v>196</v>
      </c>
      <c r="B111" s="74" t="s">
        <v>197</v>
      </c>
      <c r="C111" s="75" t="s">
        <v>20</v>
      </c>
      <c r="D111" s="76">
        <v>302.1</v>
      </c>
      <c r="E111" s="76">
        <v>20.99</v>
      </c>
      <c r="F111" s="77">
        <v>11.45</v>
      </c>
      <c r="G111" s="78">
        <v>7.46</v>
      </c>
      <c r="H111" s="79">
        <f t="shared" si="1"/>
        <v>12053.79</v>
      </c>
      <c r="GH111" s="62"/>
      <c r="GI111" s="62"/>
      <c r="GJ111" s="62"/>
      <c r="GK111" s="62"/>
      <c r="GL111" s="62"/>
      <c r="GM111" s="62"/>
      <c r="GN111" s="62"/>
      <c r="GO111" s="62"/>
      <c r="GP111" s="62"/>
      <c r="GQ111" s="62"/>
      <c r="GR111" s="62"/>
    </row>
    <row r="112" spans="1:200" s="61" customFormat="1" ht="16.5">
      <c r="A112" s="47" t="s">
        <v>198</v>
      </c>
      <c r="B112" s="57" t="s">
        <v>199</v>
      </c>
      <c r="C112" s="49" t="s">
        <v>20</v>
      </c>
      <c r="D112" s="50">
        <v>302.1</v>
      </c>
      <c r="E112" s="51">
        <v>21.38</v>
      </c>
      <c r="F112" s="50">
        <v>5.04</v>
      </c>
      <c r="G112" s="52">
        <v>6.07</v>
      </c>
      <c r="H112" s="53">
        <f t="shared" si="1"/>
        <v>9815.229</v>
      </c>
      <c r="GH112" s="62"/>
      <c r="GI112" s="62"/>
      <c r="GJ112" s="62"/>
      <c r="GK112" s="62"/>
      <c r="GL112" s="62"/>
      <c r="GM112" s="62"/>
      <c r="GN112" s="62"/>
      <c r="GO112" s="62"/>
      <c r="GP112" s="62"/>
      <c r="GQ112" s="62"/>
      <c r="GR112" s="62"/>
    </row>
    <row r="113" spans="1:200" s="61" customFormat="1" ht="16.5">
      <c r="A113" s="47" t="s">
        <v>200</v>
      </c>
      <c r="B113" s="80" t="s">
        <v>201</v>
      </c>
      <c r="C113" s="49" t="s">
        <v>20</v>
      </c>
      <c r="D113" s="50">
        <v>113.4</v>
      </c>
      <c r="E113" s="51"/>
      <c r="F113" s="50">
        <v>89.36</v>
      </c>
      <c r="G113" s="52">
        <v>20.56</v>
      </c>
      <c r="H113" s="53">
        <f t="shared" si="1"/>
        <v>12464.928000000002</v>
      </c>
      <c r="GH113" s="62"/>
      <c r="GI113" s="62"/>
      <c r="GJ113" s="62"/>
      <c r="GK113" s="62"/>
      <c r="GL113" s="62"/>
      <c r="GM113" s="62"/>
      <c r="GN113" s="62"/>
      <c r="GO113" s="62"/>
      <c r="GP113" s="62"/>
      <c r="GQ113" s="62"/>
      <c r="GR113" s="62"/>
    </row>
    <row r="114" spans="1:200" s="61" customFormat="1" ht="30">
      <c r="A114" s="47" t="s">
        <v>202</v>
      </c>
      <c r="B114" s="57" t="s">
        <v>203</v>
      </c>
      <c r="C114" s="49" t="s">
        <v>20</v>
      </c>
      <c r="D114" s="50">
        <v>188.7</v>
      </c>
      <c r="E114" s="51">
        <v>19.94</v>
      </c>
      <c r="F114" s="50">
        <v>28.34</v>
      </c>
      <c r="G114" s="52">
        <v>11.1</v>
      </c>
      <c r="H114" s="53">
        <f t="shared" si="1"/>
        <v>11205.006</v>
      </c>
      <c r="GH114" s="62"/>
      <c r="GI114" s="62"/>
      <c r="GJ114" s="62"/>
      <c r="GK114" s="62"/>
      <c r="GL114" s="62"/>
      <c r="GM114" s="62"/>
      <c r="GN114" s="62"/>
      <c r="GO114" s="62"/>
      <c r="GP114" s="62"/>
      <c r="GQ114" s="62"/>
      <c r="GR114" s="62"/>
    </row>
    <row r="115" spans="1:200" s="61" customFormat="1" ht="16.5">
      <c r="A115" s="47" t="s">
        <v>204</v>
      </c>
      <c r="B115" s="81" t="s">
        <v>205</v>
      </c>
      <c r="C115" s="49" t="s">
        <v>37</v>
      </c>
      <c r="D115" s="50">
        <v>56.8</v>
      </c>
      <c r="E115" s="51">
        <v>21.05</v>
      </c>
      <c r="F115" s="50">
        <v>5.57</v>
      </c>
      <c r="G115" s="52">
        <v>6.12</v>
      </c>
      <c r="H115" s="53">
        <f t="shared" si="1"/>
        <v>1859.632</v>
      </c>
      <c r="GH115" s="62"/>
      <c r="GI115" s="62"/>
      <c r="GJ115" s="62"/>
      <c r="GK115" s="62"/>
      <c r="GL115" s="62"/>
      <c r="GM115" s="62"/>
      <c r="GN115" s="62"/>
      <c r="GO115" s="62"/>
      <c r="GP115" s="62"/>
      <c r="GQ115" s="62"/>
      <c r="GR115" s="62"/>
    </row>
    <row r="116" spans="1:200" s="61" customFormat="1" ht="16.5">
      <c r="A116" s="47" t="s">
        <v>206</v>
      </c>
      <c r="B116" s="57" t="s">
        <v>207</v>
      </c>
      <c r="C116" s="49" t="s">
        <v>37</v>
      </c>
      <c r="D116" s="50">
        <v>16.8</v>
      </c>
      <c r="E116" s="51">
        <v>20.35</v>
      </c>
      <c r="F116" s="50">
        <v>68.22</v>
      </c>
      <c r="G116" s="52">
        <v>20.37</v>
      </c>
      <c r="H116" s="53">
        <f t="shared" si="1"/>
        <v>1830.192</v>
      </c>
      <c r="GH116" s="62"/>
      <c r="GI116" s="62"/>
      <c r="GJ116" s="62"/>
      <c r="GK116" s="62"/>
      <c r="GL116" s="62"/>
      <c r="GM116" s="62"/>
      <c r="GN116" s="62"/>
      <c r="GO116" s="62"/>
      <c r="GP116" s="62"/>
      <c r="GQ116" s="62"/>
      <c r="GR116" s="62"/>
    </row>
    <row r="117" spans="1:200" s="61" customFormat="1" ht="16.5">
      <c r="A117" s="47" t="s">
        <v>208</v>
      </c>
      <c r="B117" s="48" t="s">
        <v>209</v>
      </c>
      <c r="C117" s="49" t="s">
        <v>20</v>
      </c>
      <c r="D117" s="50">
        <v>37.9</v>
      </c>
      <c r="E117" s="51">
        <v>29.72</v>
      </c>
      <c r="F117" s="50">
        <v>69.52</v>
      </c>
      <c r="G117" s="52">
        <v>22.82</v>
      </c>
      <c r="H117" s="53">
        <f t="shared" si="1"/>
        <v>4626.074</v>
      </c>
      <c r="GH117" s="62"/>
      <c r="GI117" s="62"/>
      <c r="GJ117" s="62"/>
      <c r="GK117" s="62"/>
      <c r="GL117" s="62"/>
      <c r="GM117" s="62"/>
      <c r="GN117" s="62"/>
      <c r="GO117" s="62"/>
      <c r="GP117" s="62"/>
      <c r="GQ117" s="62"/>
      <c r="GR117" s="62"/>
    </row>
    <row r="118" spans="1:200" s="61" customFormat="1" ht="16.5">
      <c r="A118" s="47" t="s">
        <v>210</v>
      </c>
      <c r="B118" s="48" t="s">
        <v>211</v>
      </c>
      <c r="C118" s="49" t="s">
        <v>20</v>
      </c>
      <c r="D118" s="50">
        <v>10.5</v>
      </c>
      <c r="E118" s="51">
        <v>17.83</v>
      </c>
      <c r="F118" s="50">
        <v>173.74</v>
      </c>
      <c r="G118" s="52">
        <v>44.06</v>
      </c>
      <c r="H118" s="53">
        <f t="shared" si="1"/>
        <v>2474.115</v>
      </c>
      <c r="GH118" s="62"/>
      <c r="GI118" s="62"/>
      <c r="GJ118" s="62"/>
      <c r="GK118" s="62"/>
      <c r="GL118" s="62"/>
      <c r="GM118" s="62"/>
      <c r="GN118" s="62"/>
      <c r="GO118" s="62"/>
      <c r="GP118" s="62"/>
      <c r="GQ118" s="62"/>
      <c r="GR118" s="62"/>
    </row>
    <row r="119" spans="1:200" s="61" customFormat="1" ht="16.5">
      <c r="A119" s="47" t="s">
        <v>212</v>
      </c>
      <c r="B119" s="48" t="s">
        <v>213</v>
      </c>
      <c r="C119" s="49" t="s">
        <v>20</v>
      </c>
      <c r="D119" s="51">
        <v>155.2</v>
      </c>
      <c r="E119" s="51">
        <v>10.63</v>
      </c>
      <c r="F119" s="50">
        <v>7.17</v>
      </c>
      <c r="G119" s="52">
        <v>4.09</v>
      </c>
      <c r="H119" s="53">
        <f t="shared" si="1"/>
        <v>3397.328</v>
      </c>
      <c r="GH119" s="62"/>
      <c r="GI119" s="62"/>
      <c r="GJ119" s="62"/>
      <c r="GK119" s="62"/>
      <c r="GL119" s="62"/>
      <c r="GM119" s="62"/>
      <c r="GN119" s="62"/>
      <c r="GO119" s="62"/>
      <c r="GP119" s="62"/>
      <c r="GQ119" s="62"/>
      <c r="GR119" s="62"/>
    </row>
    <row r="120" spans="1:200" s="61" customFormat="1" ht="16.5">
      <c r="A120" s="47" t="s">
        <v>214</v>
      </c>
      <c r="B120" s="48" t="s">
        <v>215</v>
      </c>
      <c r="C120" s="49" t="s">
        <v>20</v>
      </c>
      <c r="D120" s="50">
        <v>266</v>
      </c>
      <c r="E120" s="51">
        <v>28.38</v>
      </c>
      <c r="F120" s="50">
        <v>9.21</v>
      </c>
      <c r="G120" s="52">
        <v>8.64</v>
      </c>
      <c r="H120" s="53">
        <f t="shared" si="1"/>
        <v>12297.18</v>
      </c>
      <c r="GH120" s="62"/>
      <c r="GI120" s="62"/>
      <c r="GJ120" s="62"/>
      <c r="GK120" s="62"/>
      <c r="GL120" s="62"/>
      <c r="GM120" s="62"/>
      <c r="GN120" s="62"/>
      <c r="GO120" s="62"/>
      <c r="GP120" s="62"/>
      <c r="GQ120" s="62"/>
      <c r="GR120" s="62"/>
    </row>
    <row r="121" spans="1:200" s="61" customFormat="1" ht="16.5">
      <c r="A121" s="47" t="s">
        <v>216</v>
      </c>
      <c r="B121" s="48" t="s">
        <v>217</v>
      </c>
      <c r="C121" s="49" t="s">
        <v>20</v>
      </c>
      <c r="D121" s="50">
        <v>155.2</v>
      </c>
      <c r="E121" s="51">
        <v>17.75</v>
      </c>
      <c r="F121" s="50">
        <v>7.74</v>
      </c>
      <c r="G121" s="52">
        <v>5.86</v>
      </c>
      <c r="H121" s="53">
        <f t="shared" si="1"/>
        <v>4865.5199999999995</v>
      </c>
      <c r="GH121" s="62"/>
      <c r="GI121" s="62"/>
      <c r="GJ121" s="62"/>
      <c r="GK121" s="62"/>
      <c r="GL121" s="62"/>
      <c r="GM121" s="62"/>
      <c r="GN121" s="62"/>
      <c r="GO121" s="62"/>
      <c r="GP121" s="62"/>
      <c r="GQ121" s="62"/>
      <c r="GR121" s="62"/>
    </row>
    <row r="122" spans="1:200" s="61" customFormat="1" ht="16.5">
      <c r="A122" s="47" t="s">
        <v>65</v>
      </c>
      <c r="B122" s="72" t="s">
        <v>66</v>
      </c>
      <c r="C122" s="49" t="s">
        <v>20</v>
      </c>
      <c r="D122" s="50">
        <v>302.1</v>
      </c>
      <c r="E122" s="51">
        <v>17.75</v>
      </c>
      <c r="F122" s="50">
        <v>8.01</v>
      </c>
      <c r="G122" s="52">
        <v>5.92</v>
      </c>
      <c r="H122" s="53">
        <f t="shared" si="1"/>
        <v>9570.528</v>
      </c>
      <c r="GH122" s="62"/>
      <c r="GI122" s="62"/>
      <c r="GJ122" s="62"/>
      <c r="GK122" s="62"/>
      <c r="GL122" s="62"/>
      <c r="GM122" s="62"/>
      <c r="GN122" s="62"/>
      <c r="GO122" s="62"/>
      <c r="GP122" s="62"/>
      <c r="GQ122" s="62"/>
      <c r="GR122" s="62"/>
    </row>
    <row r="123" spans="1:200" s="61" customFormat="1" ht="16.5">
      <c r="A123" s="47" t="s">
        <v>218</v>
      </c>
      <c r="B123" s="70" t="s">
        <v>219</v>
      </c>
      <c r="C123" s="49" t="s">
        <v>20</v>
      </c>
      <c r="D123" s="50">
        <v>62.57</v>
      </c>
      <c r="E123" s="51">
        <v>18.65</v>
      </c>
      <c r="F123" s="50">
        <v>4.22</v>
      </c>
      <c r="G123" s="52">
        <v>5.26</v>
      </c>
      <c r="H123" s="53">
        <f t="shared" si="1"/>
        <v>1760.0940999999998</v>
      </c>
      <c r="GH123" s="62"/>
      <c r="GI123" s="62"/>
      <c r="GJ123" s="62"/>
      <c r="GK123" s="62"/>
      <c r="GL123" s="62"/>
      <c r="GM123" s="62"/>
      <c r="GN123" s="62"/>
      <c r="GO123" s="62"/>
      <c r="GP123" s="62"/>
      <c r="GQ123" s="62"/>
      <c r="GR123" s="62"/>
    </row>
    <row r="124" spans="1:200" s="61" customFormat="1" ht="16.5">
      <c r="A124" s="47" t="s">
        <v>220</v>
      </c>
      <c r="B124" s="48" t="s">
        <v>221</v>
      </c>
      <c r="C124" s="49" t="s">
        <v>20</v>
      </c>
      <c r="D124" s="50">
        <v>75.8</v>
      </c>
      <c r="E124" s="51">
        <v>23.21</v>
      </c>
      <c r="F124" s="50">
        <v>4.8</v>
      </c>
      <c r="G124" s="52">
        <v>6.44</v>
      </c>
      <c r="H124" s="53">
        <f t="shared" si="1"/>
        <v>2611.31</v>
      </c>
      <c r="GH124" s="62"/>
      <c r="GI124" s="62"/>
      <c r="GJ124" s="62"/>
      <c r="GK124" s="62"/>
      <c r="GL124" s="62"/>
      <c r="GM124" s="62"/>
      <c r="GN124" s="62"/>
      <c r="GO124" s="62"/>
      <c r="GP124" s="62"/>
      <c r="GQ124" s="62"/>
      <c r="GR124" s="62"/>
    </row>
    <row r="125" spans="1:200" s="61" customFormat="1" ht="16.5">
      <c r="A125" s="47" t="s">
        <v>222</v>
      </c>
      <c r="B125" s="48" t="s">
        <v>66</v>
      </c>
      <c r="C125" s="49" t="s">
        <v>20</v>
      </c>
      <c r="D125" s="50">
        <v>204.18</v>
      </c>
      <c r="E125" s="51">
        <v>17.75</v>
      </c>
      <c r="F125" s="50">
        <v>4.75</v>
      </c>
      <c r="G125" s="52">
        <v>5.17</v>
      </c>
      <c r="H125" s="53">
        <f t="shared" si="1"/>
        <v>5649.6606</v>
      </c>
      <c r="GH125" s="62"/>
      <c r="GI125" s="62"/>
      <c r="GJ125" s="62"/>
      <c r="GK125" s="62"/>
      <c r="GL125" s="62"/>
      <c r="GM125" s="62"/>
      <c r="GN125" s="62"/>
      <c r="GO125" s="62"/>
      <c r="GP125" s="62"/>
      <c r="GQ125" s="62"/>
      <c r="GR125" s="62"/>
    </row>
    <row r="126" spans="1:200" s="61" customFormat="1" ht="16.5">
      <c r="A126" s="47" t="s">
        <v>223</v>
      </c>
      <c r="B126" s="48" t="s">
        <v>224</v>
      </c>
      <c r="C126" s="49" t="s">
        <v>20</v>
      </c>
      <c r="D126" s="50">
        <v>53.7</v>
      </c>
      <c r="E126" s="51">
        <v>12.34</v>
      </c>
      <c r="F126" s="50">
        <v>7.74</v>
      </c>
      <c r="G126" s="52">
        <v>4.61</v>
      </c>
      <c r="H126" s="53">
        <f t="shared" si="1"/>
        <v>1325.8529999999998</v>
      </c>
      <c r="GH126" s="62"/>
      <c r="GI126" s="62"/>
      <c r="GJ126" s="62"/>
      <c r="GK126" s="62"/>
      <c r="GL126" s="62"/>
      <c r="GM126" s="62"/>
      <c r="GN126" s="62"/>
      <c r="GO126" s="62"/>
      <c r="GP126" s="62"/>
      <c r="GQ126" s="62"/>
      <c r="GR126" s="62"/>
    </row>
    <row r="127" spans="1:200" s="61" customFormat="1" ht="16.5">
      <c r="A127" s="47" t="s">
        <v>67</v>
      </c>
      <c r="B127" s="48" t="s">
        <v>68</v>
      </c>
      <c r="C127" s="49" t="s">
        <v>20</v>
      </c>
      <c r="D127" s="50">
        <v>62.57</v>
      </c>
      <c r="E127" s="51">
        <v>8.12</v>
      </c>
      <c r="F127" s="50">
        <v>36.27</v>
      </c>
      <c r="G127" s="52">
        <v>10.21</v>
      </c>
      <c r="H127" s="53">
        <f t="shared" si="1"/>
        <v>3416.322</v>
      </c>
      <c r="GH127" s="62"/>
      <c r="GI127" s="62"/>
      <c r="GJ127" s="62"/>
      <c r="GK127" s="62"/>
      <c r="GL127" s="62"/>
      <c r="GM127" s="62"/>
      <c r="GN127" s="62"/>
      <c r="GO127" s="62"/>
      <c r="GP127" s="62"/>
      <c r="GQ127" s="62"/>
      <c r="GR127" s="62"/>
    </row>
    <row r="128" spans="1:200" s="61" customFormat="1" ht="16.5">
      <c r="A128" s="47" t="s">
        <v>225</v>
      </c>
      <c r="B128" s="48" t="s">
        <v>226</v>
      </c>
      <c r="C128" s="49" t="s">
        <v>23</v>
      </c>
      <c r="D128" s="50">
        <v>5</v>
      </c>
      <c r="E128" s="51">
        <v>401.43</v>
      </c>
      <c r="F128" s="50">
        <v>120.67</v>
      </c>
      <c r="G128" s="52">
        <v>20.08</v>
      </c>
      <c r="H128" s="53">
        <f t="shared" si="1"/>
        <v>2710.9000000000005</v>
      </c>
      <c r="GH128" s="62"/>
      <c r="GI128" s="62"/>
      <c r="GJ128" s="62"/>
      <c r="GK128" s="62"/>
      <c r="GL128" s="62"/>
      <c r="GM128" s="62"/>
      <c r="GN128" s="62"/>
      <c r="GO128" s="62"/>
      <c r="GP128" s="62"/>
      <c r="GQ128" s="62"/>
      <c r="GR128" s="62"/>
    </row>
    <row r="129" spans="1:200" s="61" customFormat="1" ht="30">
      <c r="A129" s="47" t="s">
        <v>227</v>
      </c>
      <c r="B129" s="82" t="s">
        <v>228</v>
      </c>
      <c r="C129" s="49" t="s">
        <v>37</v>
      </c>
      <c r="D129" s="51">
        <v>38.7</v>
      </c>
      <c r="E129" s="51">
        <v>6.91</v>
      </c>
      <c r="F129" s="50">
        <v>47.66</v>
      </c>
      <c r="G129" s="52">
        <f aca="true" t="shared" si="3" ref="G129:G139">(E129+F129)*0.23</f>
        <v>12.551099999999998</v>
      </c>
      <c r="H129" s="53">
        <f t="shared" si="1"/>
        <v>2597.5865699999995</v>
      </c>
      <c r="GH129" s="62"/>
      <c r="GI129" s="62"/>
      <c r="GJ129" s="62"/>
      <c r="GK129" s="62"/>
      <c r="GL129" s="62"/>
      <c r="GM129" s="62"/>
      <c r="GN129" s="62"/>
      <c r="GO129" s="62"/>
      <c r="GP129" s="62"/>
      <c r="GQ129" s="62"/>
      <c r="GR129" s="62"/>
    </row>
    <row r="130" spans="1:200" s="61" customFormat="1" ht="30">
      <c r="A130" s="47" t="s">
        <v>229</v>
      </c>
      <c r="B130" s="57" t="s">
        <v>230</v>
      </c>
      <c r="C130" s="49" t="s">
        <v>20</v>
      </c>
      <c r="D130" s="51">
        <v>461.02</v>
      </c>
      <c r="E130" s="51">
        <v>15.05</v>
      </c>
      <c r="F130" s="50">
        <v>90.27</v>
      </c>
      <c r="G130" s="52">
        <f t="shared" si="3"/>
        <v>24.2236</v>
      </c>
      <c r="H130" s="53">
        <f t="shared" si="1"/>
        <v>59722.190471999995</v>
      </c>
      <c r="GH130" s="62"/>
      <c r="GI130" s="62"/>
      <c r="GJ130" s="62"/>
      <c r="GK130" s="62"/>
      <c r="GL130" s="62"/>
      <c r="GM130" s="62"/>
      <c r="GN130" s="62"/>
      <c r="GO130" s="62"/>
      <c r="GP130" s="62"/>
      <c r="GQ130" s="62"/>
      <c r="GR130" s="62"/>
    </row>
    <row r="131" spans="1:200" s="61" customFormat="1" ht="30">
      <c r="A131" s="47" t="s">
        <v>231</v>
      </c>
      <c r="B131" s="64" t="s">
        <v>232</v>
      </c>
      <c r="C131" s="49" t="s">
        <v>20</v>
      </c>
      <c r="D131" s="50">
        <v>37.9</v>
      </c>
      <c r="E131" s="51">
        <v>21.95</v>
      </c>
      <c r="F131" s="50">
        <v>536.64</v>
      </c>
      <c r="G131" s="52">
        <f t="shared" si="3"/>
        <v>128.47570000000002</v>
      </c>
      <c r="H131" s="53">
        <f t="shared" si="1"/>
        <v>26039.790030000004</v>
      </c>
      <c r="GH131" s="62"/>
      <c r="GI131" s="62"/>
      <c r="GJ131" s="62"/>
      <c r="GK131" s="62"/>
      <c r="GL131" s="62"/>
      <c r="GM131" s="62"/>
      <c r="GN131" s="62"/>
      <c r="GO131" s="62"/>
      <c r="GP131" s="62"/>
      <c r="GQ131" s="62"/>
      <c r="GR131" s="62"/>
    </row>
    <row r="132" spans="1:200" s="61" customFormat="1" ht="30">
      <c r="A132" s="47" t="s">
        <v>233</v>
      </c>
      <c r="B132" s="64" t="s">
        <v>234</v>
      </c>
      <c r="C132" s="49" t="s">
        <v>20</v>
      </c>
      <c r="D132" s="50">
        <v>3.1</v>
      </c>
      <c r="E132" s="51">
        <v>65.78</v>
      </c>
      <c r="F132" s="50">
        <v>471.08</v>
      </c>
      <c r="G132" s="52">
        <f t="shared" si="3"/>
        <v>123.4778</v>
      </c>
      <c r="H132" s="53">
        <f t="shared" si="1"/>
        <v>2047.04718</v>
      </c>
      <c r="GH132" s="62"/>
      <c r="GI132" s="62"/>
      <c r="GJ132" s="62"/>
      <c r="GK132" s="62"/>
      <c r="GL132" s="62"/>
      <c r="GM132" s="62"/>
      <c r="GN132" s="62"/>
      <c r="GO132" s="62"/>
      <c r="GP132" s="62"/>
      <c r="GQ132" s="62"/>
      <c r="GR132" s="62"/>
    </row>
    <row r="133" spans="1:200" s="61" customFormat="1" ht="30">
      <c r="A133" s="47" t="s">
        <v>235</v>
      </c>
      <c r="B133" s="83" t="s">
        <v>236</v>
      </c>
      <c r="C133" s="49" t="s">
        <v>20</v>
      </c>
      <c r="D133" s="50">
        <v>12.1</v>
      </c>
      <c r="E133" s="51">
        <v>65.78</v>
      </c>
      <c r="F133" s="50">
        <v>684.33</v>
      </c>
      <c r="G133" s="52">
        <f t="shared" si="3"/>
        <v>172.52530000000002</v>
      </c>
      <c r="H133" s="53">
        <f t="shared" si="1"/>
        <v>11163.88713</v>
      </c>
      <c r="GH133" s="62"/>
      <c r="GI133" s="62"/>
      <c r="GJ133" s="62"/>
      <c r="GK133" s="62"/>
      <c r="GL133" s="62"/>
      <c r="GM133" s="62"/>
      <c r="GN133" s="62"/>
      <c r="GO133" s="62"/>
      <c r="GP133" s="62"/>
      <c r="GQ133" s="62"/>
      <c r="GR133" s="62"/>
    </row>
    <row r="134" spans="1:200" s="61" customFormat="1" ht="30">
      <c r="A134" s="47" t="s">
        <v>237</v>
      </c>
      <c r="B134" s="63" t="s">
        <v>238</v>
      </c>
      <c r="C134" s="49" t="s">
        <v>20</v>
      </c>
      <c r="D134" s="50">
        <v>10.5</v>
      </c>
      <c r="E134" s="51">
        <v>51.88</v>
      </c>
      <c r="F134" s="50">
        <v>477.36</v>
      </c>
      <c r="G134" s="52">
        <f t="shared" si="3"/>
        <v>121.7252</v>
      </c>
      <c r="H134" s="53">
        <f t="shared" si="1"/>
        <v>6835.134599999999</v>
      </c>
      <c r="GH134" s="62"/>
      <c r="GI134" s="62"/>
      <c r="GJ134" s="62"/>
      <c r="GK134" s="62"/>
      <c r="GL134" s="62"/>
      <c r="GM134" s="62"/>
      <c r="GN134" s="62"/>
      <c r="GO134" s="62"/>
      <c r="GP134" s="62"/>
      <c r="GQ134" s="62"/>
      <c r="GR134" s="62"/>
    </row>
    <row r="135" spans="1:200" s="61" customFormat="1" ht="30">
      <c r="A135" s="47" t="s">
        <v>239</v>
      </c>
      <c r="B135" s="82" t="s">
        <v>240</v>
      </c>
      <c r="C135" s="49" t="s">
        <v>20</v>
      </c>
      <c r="D135" s="50">
        <v>18.9</v>
      </c>
      <c r="E135" s="51">
        <v>51.88</v>
      </c>
      <c r="F135" s="50">
        <v>652.36</v>
      </c>
      <c r="G135" s="52">
        <f t="shared" si="3"/>
        <v>161.9752</v>
      </c>
      <c r="H135" s="53">
        <f t="shared" si="1"/>
        <v>16371.467279999999</v>
      </c>
      <c r="GH135" s="62"/>
      <c r="GI135" s="62"/>
      <c r="GJ135" s="62"/>
      <c r="GK135" s="62"/>
      <c r="GL135" s="62"/>
      <c r="GM135" s="62"/>
      <c r="GN135" s="62"/>
      <c r="GO135" s="62"/>
      <c r="GP135" s="62"/>
      <c r="GQ135" s="62"/>
      <c r="GR135" s="62"/>
    </row>
    <row r="136" spans="1:200" s="61" customFormat="1" ht="30">
      <c r="A136" s="47" t="s">
        <v>241</v>
      </c>
      <c r="B136" s="64" t="s">
        <v>242</v>
      </c>
      <c r="C136" s="49" t="s">
        <v>20</v>
      </c>
      <c r="D136" s="50">
        <v>51.57</v>
      </c>
      <c r="E136" s="51">
        <v>15.05</v>
      </c>
      <c r="F136" s="50">
        <v>45.14</v>
      </c>
      <c r="G136" s="52">
        <f t="shared" si="3"/>
        <v>13.8437</v>
      </c>
      <c r="H136" s="53">
        <f t="shared" si="1"/>
        <v>3817.917909</v>
      </c>
      <c r="GH136" s="62"/>
      <c r="GI136" s="62"/>
      <c r="GJ136" s="62"/>
      <c r="GK136" s="62"/>
      <c r="GL136" s="62"/>
      <c r="GM136" s="62"/>
      <c r="GN136" s="62"/>
      <c r="GO136" s="62"/>
      <c r="GP136" s="62"/>
      <c r="GQ136" s="62"/>
      <c r="GR136" s="62"/>
    </row>
    <row r="137" spans="1:200" s="61" customFormat="1" ht="30">
      <c r="A137" s="47" t="s">
        <v>243</v>
      </c>
      <c r="B137" s="65" t="s">
        <v>244</v>
      </c>
      <c r="C137" s="49" t="s">
        <v>20</v>
      </c>
      <c r="D137" s="50">
        <v>1.92</v>
      </c>
      <c r="E137" s="51">
        <v>69.16</v>
      </c>
      <c r="F137" s="50">
        <v>865.18</v>
      </c>
      <c r="G137" s="52">
        <f t="shared" si="3"/>
        <v>214.8982</v>
      </c>
      <c r="H137" s="53">
        <f t="shared" si="1"/>
        <v>2206.537344</v>
      </c>
      <c r="GH137" s="62"/>
      <c r="GI137" s="62"/>
      <c r="GJ137" s="62"/>
      <c r="GK137" s="62"/>
      <c r="GL137" s="62"/>
      <c r="GM137" s="62"/>
      <c r="GN137" s="62"/>
      <c r="GO137" s="62"/>
      <c r="GP137" s="62"/>
      <c r="GQ137" s="62"/>
      <c r="GR137" s="62"/>
    </row>
    <row r="138" spans="1:200" s="61" customFormat="1" ht="30">
      <c r="A138" s="47" t="s">
        <v>245</v>
      </c>
      <c r="B138" s="65" t="s">
        <v>246</v>
      </c>
      <c r="C138" s="49" t="s">
        <v>23</v>
      </c>
      <c r="D138" s="50">
        <v>1</v>
      </c>
      <c r="E138" s="51">
        <v>13.49</v>
      </c>
      <c r="F138" s="50">
        <v>24.03</v>
      </c>
      <c r="G138" s="52">
        <f t="shared" si="3"/>
        <v>8.629600000000002</v>
      </c>
      <c r="H138" s="53">
        <f t="shared" si="1"/>
        <v>46.14960000000001</v>
      </c>
      <c r="GH138" s="62"/>
      <c r="GI138" s="62"/>
      <c r="GJ138" s="62"/>
      <c r="GK138" s="62"/>
      <c r="GL138" s="62"/>
      <c r="GM138" s="62"/>
      <c r="GN138" s="62"/>
      <c r="GO138" s="62"/>
      <c r="GP138" s="62"/>
      <c r="GQ138" s="62"/>
      <c r="GR138" s="62"/>
    </row>
    <row r="139" spans="1:200" s="61" customFormat="1" ht="30">
      <c r="A139" s="47" t="s">
        <v>247</v>
      </c>
      <c r="B139" s="65" t="s">
        <v>248</v>
      </c>
      <c r="C139" s="49" t="s">
        <v>23</v>
      </c>
      <c r="D139" s="50">
        <v>1</v>
      </c>
      <c r="E139" s="51">
        <v>19.18</v>
      </c>
      <c r="F139" s="50">
        <v>383.45</v>
      </c>
      <c r="G139" s="52">
        <f t="shared" si="3"/>
        <v>92.6049</v>
      </c>
      <c r="H139" s="53">
        <f t="shared" si="1"/>
        <v>495.2349</v>
      </c>
      <c r="GH139" s="62"/>
      <c r="GI139" s="62"/>
      <c r="GJ139" s="62"/>
      <c r="GK139" s="62"/>
      <c r="GL139" s="62"/>
      <c r="GM139" s="62"/>
      <c r="GN139" s="62"/>
      <c r="GO139" s="62"/>
      <c r="GP139" s="62"/>
      <c r="GQ139" s="62"/>
      <c r="GR139" s="62"/>
    </row>
    <row r="140" spans="1:200" s="61" customFormat="1" ht="15.75">
      <c r="A140" s="47"/>
      <c r="B140" s="80"/>
      <c r="C140" s="49"/>
      <c r="D140" s="50"/>
      <c r="E140" s="51"/>
      <c r="F140" s="50"/>
      <c r="G140" s="52"/>
      <c r="H140" s="53"/>
      <c r="GH140" s="62"/>
      <c r="GI140" s="62"/>
      <c r="GJ140" s="62"/>
      <c r="GK140" s="62"/>
      <c r="GL140" s="62"/>
      <c r="GM140" s="62"/>
      <c r="GN140" s="62"/>
      <c r="GO140" s="62"/>
      <c r="GP140" s="62"/>
      <c r="GQ140" s="62"/>
      <c r="GR140" s="62"/>
    </row>
    <row r="141" spans="1:208" s="45" customFormat="1" ht="21" customHeight="1">
      <c r="A141" s="84"/>
      <c r="B141" s="85" t="s">
        <v>249</v>
      </c>
      <c r="C141" s="86"/>
      <c r="D141" s="87"/>
      <c r="E141" s="88"/>
      <c r="F141" s="88"/>
      <c r="G141" s="88"/>
      <c r="H141" s="89">
        <f>H35+H10</f>
        <v>761364.6588150003</v>
      </c>
      <c r="GH141" s="46"/>
      <c r="GI141" s="46"/>
      <c r="GJ141" s="46"/>
      <c r="GK141" s="46"/>
      <c r="GL141" s="46"/>
      <c r="GM141" s="46"/>
      <c r="GN141" s="46"/>
      <c r="GO141" s="46"/>
      <c r="GP141" s="46"/>
      <c r="GQ141" s="46"/>
      <c r="GR141" s="46"/>
      <c r="GS141" s="46"/>
      <c r="GT141" s="46"/>
      <c r="GU141" s="46"/>
      <c r="GV141" s="46"/>
      <c r="GW141" s="46"/>
      <c r="GX141" s="46"/>
      <c r="GY141" s="46"/>
      <c r="GZ141" s="46"/>
    </row>
    <row r="142" spans="1:208" s="14" customFormat="1" ht="15.75">
      <c r="A142" s="16"/>
      <c r="B142" s="15"/>
      <c r="C142" s="90"/>
      <c r="D142" s="91"/>
      <c r="E142" s="92"/>
      <c r="F142" s="92"/>
      <c r="G142" s="92"/>
      <c r="H142" s="93"/>
      <c r="GH142" s="15"/>
      <c r="GI142" s="15"/>
      <c r="GJ142" s="15"/>
      <c r="GK142" s="15"/>
      <c r="GL142" s="15"/>
      <c r="GM142" s="15"/>
      <c r="GN142" s="15"/>
      <c r="GO142" s="15"/>
      <c r="GP142" s="15"/>
      <c r="GQ142" s="15"/>
      <c r="GR142" s="15"/>
      <c r="GS142" s="15"/>
      <c r="GT142" s="15"/>
      <c r="GU142" s="15"/>
      <c r="GV142" s="15"/>
      <c r="GW142" s="15"/>
      <c r="GX142" s="15"/>
      <c r="GY142" s="15"/>
      <c r="GZ142" s="15"/>
    </row>
    <row r="143" spans="1:208" s="14" customFormat="1" ht="15.75">
      <c r="A143" s="16"/>
      <c r="B143" s="94" t="s">
        <v>250</v>
      </c>
      <c r="C143" s="95"/>
      <c r="D143" s="96"/>
      <c r="E143" s="97"/>
      <c r="F143" s="92"/>
      <c r="G143" s="92"/>
      <c r="H143" s="93"/>
      <c r="GH143" s="15"/>
      <c r="GI143" s="15"/>
      <c r="GJ143" s="15"/>
      <c r="GK143" s="15"/>
      <c r="GL143" s="15"/>
      <c r="GM143" s="15"/>
      <c r="GN143" s="15"/>
      <c r="GO143" s="15"/>
      <c r="GP143" s="15"/>
      <c r="GQ143" s="15"/>
      <c r="GR143" s="15"/>
      <c r="GS143" s="15"/>
      <c r="GT143" s="15"/>
      <c r="GU143" s="15"/>
      <c r="GV143" s="15"/>
      <c r="GW143" s="15"/>
      <c r="GX143" s="15"/>
      <c r="GY143" s="15"/>
      <c r="GZ143" s="15"/>
    </row>
    <row r="144" spans="1:208" s="14" customFormat="1" ht="15.75">
      <c r="A144" s="16"/>
      <c r="B144" s="94"/>
      <c r="C144" s="95"/>
      <c r="D144" s="96"/>
      <c r="E144" s="97"/>
      <c r="F144" s="92"/>
      <c r="G144" s="92"/>
      <c r="H144" s="93"/>
      <c r="GH144" s="15"/>
      <c r="GI144" s="15"/>
      <c r="GJ144" s="15"/>
      <c r="GK144" s="15"/>
      <c r="GL144" s="15"/>
      <c r="GM144" s="15"/>
      <c r="GN144" s="15"/>
      <c r="GO144" s="15"/>
      <c r="GP144" s="15"/>
      <c r="GQ144" s="15"/>
      <c r="GR144" s="15"/>
      <c r="GS144" s="15"/>
      <c r="GT144" s="15"/>
      <c r="GU144" s="15"/>
      <c r="GV144" s="15"/>
      <c r="GW144" s="15"/>
      <c r="GX144" s="15"/>
      <c r="GY144" s="15"/>
      <c r="GZ144" s="15"/>
    </row>
    <row r="145" spans="1:208" s="14" customFormat="1" ht="15.75">
      <c r="A145" s="16"/>
      <c r="B145" s="94"/>
      <c r="C145" s="95"/>
      <c r="D145" s="96"/>
      <c r="E145" s="97"/>
      <c r="F145" s="92"/>
      <c r="G145" s="92"/>
      <c r="H145" s="93"/>
      <c r="GH145" s="15"/>
      <c r="GI145" s="15"/>
      <c r="GJ145" s="15"/>
      <c r="GK145" s="15"/>
      <c r="GL145" s="15"/>
      <c r="GM145" s="15"/>
      <c r="GN145" s="15"/>
      <c r="GO145" s="15"/>
      <c r="GP145" s="15"/>
      <c r="GQ145" s="15"/>
      <c r="GR145" s="15"/>
      <c r="GS145" s="15"/>
      <c r="GT145" s="15"/>
      <c r="GU145" s="15"/>
      <c r="GV145" s="15"/>
      <c r="GW145" s="15"/>
      <c r="GX145" s="15"/>
      <c r="GY145" s="15"/>
      <c r="GZ145" s="15"/>
    </row>
    <row r="146" spans="1:208" s="14" customFormat="1" ht="15.75">
      <c r="A146" s="16"/>
      <c r="B146" s="98" t="s">
        <v>251</v>
      </c>
      <c r="C146" s="98"/>
      <c r="D146" s="96" t="s">
        <v>252</v>
      </c>
      <c r="E146" s="97"/>
      <c r="F146" s="92"/>
      <c r="G146" s="92"/>
      <c r="H146" s="93"/>
      <c r="GH146" s="15"/>
      <c r="GI146" s="15"/>
      <c r="GJ146" s="15"/>
      <c r="GK146" s="15"/>
      <c r="GL146" s="15"/>
      <c r="GM146" s="15"/>
      <c r="GN146" s="15"/>
      <c r="GO146" s="15"/>
      <c r="GP146" s="15"/>
      <c r="GQ146" s="15"/>
      <c r="GR146" s="15"/>
      <c r="GS146" s="15"/>
      <c r="GT146" s="15"/>
      <c r="GU146" s="15"/>
      <c r="GV146" s="15"/>
      <c r="GW146" s="15"/>
      <c r="GX146" s="15"/>
      <c r="GY146" s="15"/>
      <c r="GZ146" s="15"/>
    </row>
    <row r="147" spans="1:208" s="14" customFormat="1" ht="15.75">
      <c r="A147" s="16"/>
      <c r="B147" s="98" t="s">
        <v>253</v>
      </c>
      <c r="C147" s="98"/>
      <c r="D147" s="96" t="s">
        <v>254</v>
      </c>
      <c r="E147" s="97"/>
      <c r="F147" s="92"/>
      <c r="G147" s="92"/>
      <c r="H147" s="93"/>
      <c r="GH147" s="15"/>
      <c r="GI147" s="15"/>
      <c r="GJ147" s="15"/>
      <c r="GK147" s="15"/>
      <c r="GL147" s="15"/>
      <c r="GM147" s="15"/>
      <c r="GN147" s="15"/>
      <c r="GO147" s="15"/>
      <c r="GP147" s="15"/>
      <c r="GQ147" s="15"/>
      <c r="GR147" s="15"/>
      <c r="GS147" s="15"/>
      <c r="GT147" s="15"/>
      <c r="GU147" s="15"/>
      <c r="GV147" s="15"/>
      <c r="GW147" s="15"/>
      <c r="GX147" s="15"/>
      <c r="GY147" s="15"/>
      <c r="GZ147" s="15"/>
    </row>
    <row r="148" spans="1:208" s="14" customFormat="1" ht="15.75">
      <c r="A148" s="16"/>
      <c r="B148" s="99"/>
      <c r="C148" s="98"/>
      <c r="D148" s="96" t="s">
        <v>255</v>
      </c>
      <c r="E148" s="97"/>
      <c r="F148" s="92"/>
      <c r="G148" s="92"/>
      <c r="H148" s="93"/>
      <c r="GH148" s="15"/>
      <c r="GI148" s="15"/>
      <c r="GJ148" s="15"/>
      <c r="GK148" s="15"/>
      <c r="GL148" s="15"/>
      <c r="GM148" s="15"/>
      <c r="GN148" s="15"/>
      <c r="GO148" s="15"/>
      <c r="GP148" s="15"/>
      <c r="GQ148" s="15"/>
      <c r="GR148" s="15"/>
      <c r="GS148" s="15"/>
      <c r="GT148" s="15"/>
      <c r="GU148" s="15"/>
      <c r="GV148" s="15"/>
      <c r="GW148" s="15"/>
      <c r="GX148" s="15"/>
      <c r="GY148" s="15"/>
      <c r="GZ148" s="15"/>
    </row>
    <row r="149" spans="1:208" s="14" customFormat="1" ht="15.75">
      <c r="A149" s="16"/>
      <c r="B149" s="15"/>
      <c r="C149" s="100"/>
      <c r="D149" s="91"/>
      <c r="E149" s="92"/>
      <c r="F149" s="92"/>
      <c r="G149" s="92"/>
      <c r="H149" s="93"/>
      <c r="GH149" s="15"/>
      <c r="GI149" s="15"/>
      <c r="GJ149" s="15"/>
      <c r="GK149" s="15"/>
      <c r="GL149" s="15"/>
      <c r="GM149" s="15"/>
      <c r="GN149" s="15"/>
      <c r="GO149" s="15"/>
      <c r="GP149" s="15"/>
      <c r="GQ149" s="15"/>
      <c r="GR149" s="15"/>
      <c r="GS149" s="15"/>
      <c r="GT149" s="15"/>
      <c r="GU149" s="15"/>
      <c r="GV149" s="15"/>
      <c r="GW149" s="15"/>
      <c r="GX149" s="15"/>
      <c r="GY149" s="15"/>
      <c r="GZ149" s="15"/>
    </row>
    <row r="150" spans="1:208" s="14" customFormat="1" ht="15.75">
      <c r="A150" s="16"/>
      <c r="B150" s="15"/>
      <c r="C150" s="100"/>
      <c r="D150" s="91"/>
      <c r="E150" s="92"/>
      <c r="F150" s="92"/>
      <c r="G150" s="92"/>
      <c r="H150" s="93"/>
      <c r="GH150" s="15"/>
      <c r="GI150" s="15"/>
      <c r="GJ150" s="15"/>
      <c r="GK150" s="15"/>
      <c r="GL150" s="15"/>
      <c r="GM150" s="15"/>
      <c r="GN150" s="15"/>
      <c r="GO150" s="15"/>
      <c r="GP150" s="15"/>
      <c r="GQ150" s="15"/>
      <c r="GR150" s="15"/>
      <c r="GS150" s="15"/>
      <c r="GT150" s="15"/>
      <c r="GU150" s="15"/>
      <c r="GV150" s="15"/>
      <c r="GW150" s="15"/>
      <c r="GX150" s="15"/>
      <c r="GY150" s="15"/>
      <c r="GZ150" s="15"/>
    </row>
    <row r="151" spans="1:208" s="14" customFormat="1" ht="15.75">
      <c r="A151" s="16"/>
      <c r="B151" s="15"/>
      <c r="C151" s="100"/>
      <c r="D151" s="91"/>
      <c r="E151" s="92"/>
      <c r="F151" s="92"/>
      <c r="G151" s="92"/>
      <c r="H151" s="93"/>
      <c r="GH151" s="15"/>
      <c r="GI151" s="15"/>
      <c r="GJ151" s="15"/>
      <c r="GK151" s="15"/>
      <c r="GL151" s="15"/>
      <c r="GM151" s="15"/>
      <c r="GN151" s="15"/>
      <c r="GO151" s="15"/>
      <c r="GP151" s="15"/>
      <c r="GQ151" s="15"/>
      <c r="GR151" s="15"/>
      <c r="GS151" s="15"/>
      <c r="GT151" s="15"/>
      <c r="GU151" s="15"/>
      <c r="GV151" s="15"/>
      <c r="GW151" s="15"/>
      <c r="GX151" s="15"/>
      <c r="GY151" s="15"/>
      <c r="GZ151" s="15"/>
    </row>
    <row r="152" spans="1:208" s="14" customFormat="1" ht="15.75">
      <c r="A152" s="101"/>
      <c r="B152" s="102" t="s">
        <v>256</v>
      </c>
      <c r="C152" s="103"/>
      <c r="D152" s="104"/>
      <c r="E152" s="105"/>
      <c r="F152" s="105"/>
      <c r="G152" s="105"/>
      <c r="H152" s="106"/>
      <c r="GH152" s="15"/>
      <c r="GI152" s="15"/>
      <c r="GJ152" s="15"/>
      <c r="GK152" s="15"/>
      <c r="GL152" s="15"/>
      <c r="GM152" s="15"/>
      <c r="GN152" s="15"/>
      <c r="GO152" s="15"/>
      <c r="GP152" s="15"/>
      <c r="GQ152" s="15"/>
      <c r="GR152" s="15"/>
      <c r="GS152" s="15"/>
      <c r="GT152" s="15"/>
      <c r="GU152" s="15"/>
      <c r="GV152" s="15"/>
      <c r="GW152" s="15"/>
      <c r="GX152" s="15"/>
      <c r="GY152" s="15"/>
      <c r="GZ152" s="15"/>
    </row>
  </sheetData>
  <sheetProtection selectLockedCells="1" selectUnlockedCells="1"/>
  <mergeCells count="1">
    <mergeCell ref="C7:G7"/>
  </mergeCells>
  <printOptions horizontalCentered="1"/>
  <pageMargins left="0.8631944444444445" right="0.31527777777777777" top="1.575" bottom="0.7875" header="0.5118055555555555" footer="0.5118055555555555"/>
  <pageSetup firstPageNumber="1" useFirstPageNumber="1" horizontalDpi="300" verticalDpi="3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dimension ref="A2:W29"/>
  <sheetViews>
    <sheetView workbookViewId="0" topLeftCell="A1">
      <selection activeCell="I28" sqref="I28"/>
    </sheetView>
  </sheetViews>
  <sheetFormatPr defaultColWidth="10.28125" defaultRowHeight="12.75"/>
  <cols>
    <col min="1" max="1" width="7.28125" style="0" customWidth="1"/>
    <col min="2" max="2" width="87.8515625" style="0" customWidth="1"/>
    <col min="3" max="3" width="10.7109375" style="107" customWidth="1"/>
    <col min="4" max="4" width="13.140625" style="0" customWidth="1"/>
    <col min="5" max="5" width="10.7109375" style="107" customWidth="1"/>
    <col min="6" max="6" width="14.57421875" style="0" customWidth="1"/>
    <col min="7" max="7" width="10.7109375" style="107" customWidth="1"/>
    <col min="8" max="8" width="14.57421875" style="0" customWidth="1"/>
    <col min="9" max="9" width="12.140625" style="107" customWidth="1"/>
    <col min="10" max="10" width="15.57421875" style="0" customWidth="1"/>
    <col min="11" max="11" width="12.140625" style="107" customWidth="1"/>
    <col min="12" max="12" width="14.57421875" style="0" customWidth="1"/>
    <col min="13" max="13" width="11.00390625" style="107" hidden="1" customWidth="1"/>
    <col min="14" max="14" width="11.00390625" style="108" hidden="1" customWidth="1"/>
    <col min="15" max="15" width="11.00390625" style="107" hidden="1" customWidth="1"/>
    <col min="16" max="16" width="11.00390625" style="108" hidden="1" customWidth="1"/>
    <col min="17" max="17" width="11.00390625" style="107" hidden="1" customWidth="1"/>
    <col min="18" max="18" width="11.00390625" style="108" hidden="1" customWidth="1"/>
    <col min="19" max="19" width="14.421875" style="0" customWidth="1"/>
    <col min="20" max="20" width="5.140625" style="0" customWidth="1"/>
    <col min="21" max="23" width="11.00390625" style="0" hidden="1" customWidth="1"/>
    <col min="24" max="16384" width="11.57421875" style="0" customWidth="1"/>
  </cols>
  <sheetData>
    <row r="2" spans="1:23" ht="21">
      <c r="A2" s="109"/>
      <c r="B2" s="110" t="s">
        <v>257</v>
      </c>
      <c r="C2" s="111"/>
      <c r="D2" s="112"/>
      <c r="E2" s="111"/>
      <c r="F2" s="113"/>
      <c r="G2" s="111"/>
      <c r="H2" s="113"/>
      <c r="I2" s="111"/>
      <c r="J2" s="113"/>
      <c r="K2" s="111"/>
      <c r="L2" s="113"/>
      <c r="M2" s="111"/>
      <c r="N2" s="114"/>
      <c r="O2" s="111"/>
      <c r="P2" s="114"/>
      <c r="Q2" s="111"/>
      <c r="R2" s="114"/>
      <c r="S2" s="115"/>
      <c r="T2" s="116"/>
      <c r="U2" s="117"/>
      <c r="V2" s="118"/>
      <c r="W2" s="119"/>
    </row>
    <row r="3" spans="1:23" ht="16.5">
      <c r="A3" s="120"/>
      <c r="B3" s="121"/>
      <c r="C3" s="122"/>
      <c r="D3" s="123"/>
      <c r="E3" s="122"/>
      <c r="F3" s="124"/>
      <c r="G3" s="122"/>
      <c r="H3" s="124"/>
      <c r="I3" s="122"/>
      <c r="J3" s="124"/>
      <c r="K3" s="122"/>
      <c r="L3" s="124"/>
      <c r="M3" s="122"/>
      <c r="N3" s="125"/>
      <c r="O3" s="122"/>
      <c r="P3" s="125"/>
      <c r="Q3" s="122"/>
      <c r="R3" s="125"/>
      <c r="S3" s="126"/>
      <c r="T3" s="116"/>
      <c r="U3" s="127"/>
      <c r="V3" s="128"/>
      <c r="W3" s="119"/>
    </row>
    <row r="4" spans="1:23" ht="16.5">
      <c r="A4" s="109"/>
      <c r="B4" s="129"/>
      <c r="C4" s="130"/>
      <c r="D4" s="131"/>
      <c r="E4" s="132"/>
      <c r="F4" s="133"/>
      <c r="G4" s="132"/>
      <c r="H4" s="133"/>
      <c r="I4" s="132"/>
      <c r="J4" s="133"/>
      <c r="K4" s="132"/>
      <c r="L4" s="133"/>
      <c r="M4" s="132"/>
      <c r="N4" s="134"/>
      <c r="O4" s="132"/>
      <c r="P4" s="134"/>
      <c r="Q4" s="132"/>
      <c r="R4" s="134"/>
      <c r="S4" s="135"/>
      <c r="T4" s="116"/>
      <c r="U4" s="117"/>
      <c r="V4" s="118"/>
      <c r="W4" s="119"/>
    </row>
    <row r="5" spans="1:23" ht="16.5" customHeight="1">
      <c r="A5" s="120"/>
      <c r="B5" s="136">
        <f>'PLANILHA QUANTITATIVA'!B3</f>
        <v>0</v>
      </c>
      <c r="C5" s="136"/>
      <c r="D5" s="136"/>
      <c r="E5" s="137"/>
      <c r="F5" s="138"/>
      <c r="G5" s="137"/>
      <c r="H5" s="138"/>
      <c r="I5" s="137"/>
      <c r="J5" s="138"/>
      <c r="K5" s="137"/>
      <c r="L5" s="138"/>
      <c r="M5" s="137"/>
      <c r="N5" s="139"/>
      <c r="O5" s="137"/>
      <c r="P5" s="139"/>
      <c r="Q5" s="137"/>
      <c r="R5" s="139"/>
      <c r="S5" s="140"/>
      <c r="T5" s="116"/>
      <c r="U5" s="127"/>
      <c r="V5" s="128"/>
      <c r="W5" s="119"/>
    </row>
    <row r="6" spans="1:23" ht="17.25">
      <c r="A6" s="120"/>
      <c r="B6" s="141">
        <f>'PLANILHA QUANTITATIVA'!B4</f>
        <v>0</v>
      </c>
      <c r="C6" s="137"/>
      <c r="D6" s="142"/>
      <c r="E6" s="137"/>
      <c r="F6" s="138"/>
      <c r="G6" s="137"/>
      <c r="H6" s="138"/>
      <c r="I6" s="137"/>
      <c r="J6" s="138"/>
      <c r="K6" s="137"/>
      <c r="L6" s="138"/>
      <c r="M6" s="137"/>
      <c r="N6" s="143"/>
      <c r="O6" s="144"/>
      <c r="P6" s="143"/>
      <c r="Q6" s="144"/>
      <c r="R6" s="143"/>
      <c r="S6" s="145"/>
      <c r="T6" s="116"/>
      <c r="U6" s="127"/>
      <c r="V6" s="128"/>
      <c r="W6" s="119"/>
    </row>
    <row r="7" spans="1:23" ht="17.25">
      <c r="A7" s="120"/>
      <c r="B7" s="146" t="s">
        <v>4</v>
      </c>
      <c r="C7" s="137"/>
      <c r="D7" s="142"/>
      <c r="E7" s="137"/>
      <c r="F7" s="138"/>
      <c r="G7" s="137"/>
      <c r="H7" s="138"/>
      <c r="I7" s="137"/>
      <c r="J7" s="138"/>
      <c r="K7" s="137"/>
      <c r="L7" s="138"/>
      <c r="M7" s="137"/>
      <c r="N7" s="143"/>
      <c r="O7" s="144"/>
      <c r="P7" s="143"/>
      <c r="Q7" s="144"/>
      <c r="R7" s="143"/>
      <c r="S7" s="145"/>
      <c r="T7" s="116"/>
      <c r="U7" s="127"/>
      <c r="V7" s="128"/>
      <c r="W7" s="119"/>
    </row>
    <row r="8" spans="1:23" ht="17.25">
      <c r="A8" s="120"/>
      <c r="B8" s="141">
        <f>'PLANILHA QUANTITATIVA'!B7</f>
        <v>0</v>
      </c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16"/>
      <c r="U8" s="127"/>
      <c r="V8" s="128"/>
      <c r="W8" s="119"/>
    </row>
    <row r="9" spans="1:23" ht="17.25">
      <c r="A9" s="120"/>
      <c r="B9" s="148">
        <f>'PLANILHA QUANTITATIVA'!B8</f>
        <v>0</v>
      </c>
      <c r="C9" s="149"/>
      <c r="D9" s="150"/>
      <c r="E9" s="149"/>
      <c r="F9" s="151"/>
      <c r="G9" s="149"/>
      <c r="H9" s="151"/>
      <c r="I9" s="149"/>
      <c r="J9" s="151"/>
      <c r="K9" s="149"/>
      <c r="L9" s="151"/>
      <c r="M9" s="149"/>
      <c r="N9" s="125"/>
      <c r="O9" s="122"/>
      <c r="P9" s="125"/>
      <c r="Q9" s="122"/>
      <c r="R9" s="125"/>
      <c r="S9" s="126"/>
      <c r="T9" s="116"/>
      <c r="U9" s="127"/>
      <c r="V9" s="128"/>
      <c r="W9" s="119"/>
    </row>
    <row r="10" spans="1:23" ht="16.5">
      <c r="A10" s="120"/>
      <c r="B10" s="152"/>
      <c r="C10" s="149"/>
      <c r="D10" s="150"/>
      <c r="E10" s="149"/>
      <c r="F10" s="151"/>
      <c r="G10" s="149"/>
      <c r="H10" s="151"/>
      <c r="I10" s="149"/>
      <c r="J10" s="151"/>
      <c r="K10" s="149"/>
      <c r="L10" s="151"/>
      <c r="M10" s="149"/>
      <c r="N10" s="125"/>
      <c r="O10" s="122"/>
      <c r="P10" s="125"/>
      <c r="Q10" s="122"/>
      <c r="R10" s="125"/>
      <c r="S10" s="126"/>
      <c r="T10" s="116"/>
      <c r="U10" s="127"/>
      <c r="V10" s="128"/>
      <c r="W10" s="119"/>
    </row>
    <row r="11" spans="1:23" ht="18.75">
      <c r="A11" s="153" t="s">
        <v>8</v>
      </c>
      <c r="B11" s="154" t="s">
        <v>258</v>
      </c>
      <c r="C11" s="155" t="s">
        <v>259</v>
      </c>
      <c r="D11" s="156" t="s">
        <v>260</v>
      </c>
      <c r="E11" s="155" t="s">
        <v>261</v>
      </c>
      <c r="F11" s="156" t="s">
        <v>260</v>
      </c>
      <c r="G11" s="157" t="s">
        <v>262</v>
      </c>
      <c r="H11" s="156" t="s">
        <v>260</v>
      </c>
      <c r="I11" s="157" t="s">
        <v>263</v>
      </c>
      <c r="J11" s="156" t="s">
        <v>260</v>
      </c>
      <c r="K11" s="157" t="s">
        <v>264</v>
      </c>
      <c r="L11" s="156" t="s">
        <v>260</v>
      </c>
      <c r="M11" s="157" t="s">
        <v>265</v>
      </c>
      <c r="N11" s="158" t="s">
        <v>260</v>
      </c>
      <c r="O11" s="155" t="s">
        <v>266</v>
      </c>
      <c r="P11" s="159" t="s">
        <v>260</v>
      </c>
      <c r="Q11" s="155" t="s">
        <v>267</v>
      </c>
      <c r="R11" s="159" t="s">
        <v>260</v>
      </c>
      <c r="S11" s="160" t="s">
        <v>268</v>
      </c>
      <c r="T11" s="161"/>
      <c r="U11" s="127"/>
      <c r="V11" s="128"/>
      <c r="W11" s="162" t="s">
        <v>269</v>
      </c>
    </row>
    <row r="12" spans="1:23" ht="18.75">
      <c r="A12" s="163" t="s">
        <v>16</v>
      </c>
      <c r="B12" s="164">
        <f>'PLANILHA QUANTITATIVA'!B10</f>
        <v>0</v>
      </c>
      <c r="C12" s="165">
        <v>0.75</v>
      </c>
      <c r="D12" s="166">
        <f>C12*W12</f>
        <v>63973.857825000014</v>
      </c>
      <c r="E12" s="165"/>
      <c r="F12" s="166">
        <f>E12*W12</f>
        <v>0</v>
      </c>
      <c r="G12" s="165"/>
      <c r="H12" s="166">
        <f>G12*W12</f>
        <v>0</v>
      </c>
      <c r="I12" s="165">
        <v>0.25</v>
      </c>
      <c r="J12" s="166">
        <f>I12*W12</f>
        <v>21324.619275000005</v>
      </c>
      <c r="K12" s="165"/>
      <c r="L12" s="166">
        <f>K12*W12</f>
        <v>0</v>
      </c>
      <c r="M12" s="165"/>
      <c r="N12" s="167">
        <f>M12*W12</f>
        <v>0</v>
      </c>
      <c r="O12" s="165"/>
      <c r="P12" s="167"/>
      <c r="Q12" s="165"/>
      <c r="R12" s="167"/>
      <c r="S12" s="168"/>
      <c r="T12" s="161"/>
      <c r="U12" s="169">
        <f>C12+E12+G12+I12+K12+M12</f>
        <v>1</v>
      </c>
      <c r="V12" s="170"/>
      <c r="W12" s="171">
        <f>'PLANILHA QUANTITATIVA'!H10</f>
        <v>85298.47710000002</v>
      </c>
    </row>
    <row r="13" spans="1:23" s="177" customFormat="1" ht="18.75">
      <c r="A13" s="172"/>
      <c r="B13" s="173"/>
      <c r="C13" s="157"/>
      <c r="D13" s="156"/>
      <c r="E13" s="157"/>
      <c r="F13" s="156"/>
      <c r="G13" s="157"/>
      <c r="H13" s="156"/>
      <c r="I13" s="157"/>
      <c r="J13" s="156"/>
      <c r="K13" s="157"/>
      <c r="L13" s="156"/>
      <c r="M13" s="157"/>
      <c r="N13" s="174"/>
      <c r="O13" s="157"/>
      <c r="P13" s="174"/>
      <c r="Q13" s="157"/>
      <c r="R13" s="174"/>
      <c r="S13" s="160"/>
      <c r="T13" s="161"/>
      <c r="U13" s="169"/>
      <c r="V13" s="175"/>
      <c r="W13" s="176"/>
    </row>
    <row r="14" spans="1:23" ht="18.75">
      <c r="A14" s="163" t="s">
        <v>69</v>
      </c>
      <c r="B14" s="164">
        <f>'PLANILHA QUANTITATIVA'!B35</f>
        <v>0</v>
      </c>
      <c r="C14" s="165"/>
      <c r="D14" s="166">
        <f>C14*W14</f>
        <v>0</v>
      </c>
      <c r="E14" s="165">
        <v>0.25</v>
      </c>
      <c r="F14" s="166">
        <f>E14*W14</f>
        <v>169016.54542875008</v>
      </c>
      <c r="G14" s="165">
        <v>0.3</v>
      </c>
      <c r="H14" s="166">
        <f>G14*W14</f>
        <v>202819.8545145001</v>
      </c>
      <c r="I14" s="165">
        <v>0.25</v>
      </c>
      <c r="J14" s="166">
        <f>I14*W14</f>
        <v>169016.54542875008</v>
      </c>
      <c r="K14" s="165">
        <v>0.2</v>
      </c>
      <c r="L14" s="166">
        <f>K14*W14</f>
        <v>135213.23634300006</v>
      </c>
      <c r="M14" s="165"/>
      <c r="N14" s="167">
        <f>M14*W14</f>
        <v>0</v>
      </c>
      <c r="O14" s="165"/>
      <c r="P14" s="167"/>
      <c r="Q14" s="165"/>
      <c r="R14" s="167"/>
      <c r="S14" s="168"/>
      <c r="T14" s="161"/>
      <c r="U14" s="169">
        <f>C14+E14+G14+I14+K14+M14</f>
        <v>1</v>
      </c>
      <c r="V14" s="170"/>
      <c r="W14" s="171">
        <f>'PLANILHA QUANTITATIVA'!H35</f>
        <v>676066.1817150003</v>
      </c>
    </row>
    <row r="15" spans="1:23" s="177" customFormat="1" ht="18.75">
      <c r="A15" s="172"/>
      <c r="B15" s="173"/>
      <c r="C15" s="157"/>
      <c r="D15" s="156"/>
      <c r="E15" s="157"/>
      <c r="F15" s="156"/>
      <c r="G15" s="157"/>
      <c r="H15" s="156"/>
      <c r="I15" s="157"/>
      <c r="J15" s="156"/>
      <c r="K15" s="157"/>
      <c r="L15" s="156"/>
      <c r="M15" s="157"/>
      <c r="N15" s="174"/>
      <c r="O15" s="157"/>
      <c r="P15" s="174"/>
      <c r="Q15" s="157"/>
      <c r="R15" s="174"/>
      <c r="S15" s="160"/>
      <c r="T15" s="161"/>
      <c r="U15" s="169"/>
      <c r="V15" s="175"/>
      <c r="W15" s="176"/>
    </row>
    <row r="16" spans="1:23" ht="18.75">
      <c r="A16" s="178"/>
      <c r="B16" s="179"/>
      <c r="C16" s="157"/>
      <c r="D16" s="156"/>
      <c r="E16" s="157"/>
      <c r="F16" s="156"/>
      <c r="G16" s="157"/>
      <c r="H16" s="156"/>
      <c r="I16" s="157"/>
      <c r="J16" s="156"/>
      <c r="K16" s="157"/>
      <c r="L16" s="156"/>
      <c r="M16" s="157"/>
      <c r="N16" s="174"/>
      <c r="O16" s="157"/>
      <c r="P16" s="174"/>
      <c r="Q16" s="157"/>
      <c r="R16" s="174"/>
      <c r="S16" s="160"/>
      <c r="T16" s="180"/>
      <c r="U16" s="127"/>
      <c r="V16" s="127"/>
      <c r="W16" s="181"/>
    </row>
    <row r="17" spans="1:23" ht="16.5">
      <c r="A17" s="182"/>
      <c r="B17" s="183" t="s">
        <v>270</v>
      </c>
      <c r="C17" s="165"/>
      <c r="D17" s="184">
        <f>D18/W17</f>
        <v>0.08402525266219989</v>
      </c>
      <c r="E17" s="165"/>
      <c r="F17" s="184">
        <f>F18/W17</f>
        <v>0.22199158244593337</v>
      </c>
      <c r="G17" s="184"/>
      <c r="H17" s="184">
        <f>H18/W17</f>
        <v>0.26638989893512005</v>
      </c>
      <c r="I17" s="184"/>
      <c r="J17" s="184">
        <f>J18/W17</f>
        <v>0.25</v>
      </c>
      <c r="K17" s="184"/>
      <c r="L17" s="184">
        <f>L18/W17</f>
        <v>0.17759326595674668</v>
      </c>
      <c r="M17" s="184"/>
      <c r="N17" s="165">
        <f>N18/W17</f>
        <v>0</v>
      </c>
      <c r="O17" s="165"/>
      <c r="P17" s="165">
        <f>P18/W17</f>
        <v>0</v>
      </c>
      <c r="Q17" s="165"/>
      <c r="R17" s="165">
        <f>R18/W17</f>
        <v>0</v>
      </c>
      <c r="S17" s="185">
        <f aca="true" t="shared" si="0" ref="S17:S18">D17+F17+H17+J17+L17+N17+P17+R17</f>
        <v>1</v>
      </c>
      <c r="T17" s="186"/>
      <c r="U17" s="187"/>
      <c r="V17" s="188"/>
      <c r="W17" s="189">
        <f>W12+W14</f>
        <v>761364.6588150003</v>
      </c>
    </row>
    <row r="18" spans="1:23" ht="16.5">
      <c r="A18" s="190"/>
      <c r="B18" s="191" t="s">
        <v>271</v>
      </c>
      <c r="C18" s="192"/>
      <c r="D18" s="193">
        <f>SUM(D12:D16)</f>
        <v>63973.857825000014</v>
      </c>
      <c r="E18" s="192"/>
      <c r="F18" s="193">
        <f>SUM(F12:F16)</f>
        <v>169016.54542875008</v>
      </c>
      <c r="G18" s="194"/>
      <c r="H18" s="193">
        <f>SUM(H12:H15)</f>
        <v>202819.8545145001</v>
      </c>
      <c r="I18" s="194"/>
      <c r="J18" s="193">
        <f>SUM(J12:J15)</f>
        <v>190341.16470375008</v>
      </c>
      <c r="K18" s="194"/>
      <c r="L18" s="193">
        <f>SUM(L12:L15)</f>
        <v>135213.23634300006</v>
      </c>
      <c r="M18" s="194"/>
      <c r="N18" s="195">
        <f>SUM(N12:N15)</f>
        <v>0</v>
      </c>
      <c r="O18" s="192"/>
      <c r="P18" s="195">
        <f>SUM(P12:P15)</f>
        <v>0</v>
      </c>
      <c r="Q18" s="192"/>
      <c r="R18" s="195">
        <f>SUM(R12:R15)</f>
        <v>0</v>
      </c>
      <c r="S18" s="196">
        <f t="shared" si="0"/>
        <v>761364.6588150003</v>
      </c>
      <c r="T18" s="197"/>
      <c r="U18" s="198"/>
      <c r="V18" s="128"/>
      <c r="W18" s="199"/>
    </row>
    <row r="19" spans="1:23" ht="15.75">
      <c r="A19" s="200"/>
      <c r="B19" s="201"/>
      <c r="C19" s="111"/>
      <c r="D19" s="112"/>
      <c r="E19" s="111"/>
      <c r="F19" s="113"/>
      <c r="G19" s="111"/>
      <c r="H19" s="113"/>
      <c r="I19" s="111"/>
      <c r="J19" s="113"/>
      <c r="K19" s="111"/>
      <c r="L19" s="113"/>
      <c r="M19" s="111"/>
      <c r="N19" s="114"/>
      <c r="O19" s="111"/>
      <c r="P19" s="114"/>
      <c r="Q19" s="111"/>
      <c r="R19" s="114"/>
      <c r="S19" s="115"/>
      <c r="T19" s="116"/>
      <c r="U19" s="117"/>
      <c r="V19" s="118"/>
      <c r="W19" s="119"/>
    </row>
    <row r="20" spans="1:23" ht="16.5">
      <c r="A20" s="120"/>
      <c r="B20" s="202">
        <f>'PLANILHA QUANTITATIVA'!B143</f>
        <v>0</v>
      </c>
      <c r="C20" s="149"/>
      <c r="D20" s="150"/>
      <c r="E20" s="149"/>
      <c r="F20" s="151"/>
      <c r="G20" s="149"/>
      <c r="H20" s="151"/>
      <c r="I20" s="149"/>
      <c r="J20" s="151"/>
      <c r="K20" s="149"/>
      <c r="L20" s="151"/>
      <c r="M20" s="149"/>
      <c r="N20" s="125"/>
      <c r="O20" s="122"/>
      <c r="P20" s="125"/>
      <c r="Q20" s="122"/>
      <c r="R20" s="125"/>
      <c r="S20" s="126"/>
      <c r="T20" s="116"/>
      <c r="U20" s="127"/>
      <c r="V20" s="128"/>
      <c r="W20" s="119"/>
    </row>
    <row r="21" spans="1:23" ht="16.5">
      <c r="A21" s="203"/>
      <c r="B21" s="204"/>
      <c r="C21" s="205"/>
      <c r="D21" s="206"/>
      <c r="E21" s="205"/>
      <c r="F21" s="207"/>
      <c r="G21" s="205"/>
      <c r="H21" s="207"/>
      <c r="I21" s="205"/>
      <c r="J21" s="207"/>
      <c r="K21" s="205"/>
      <c r="L21" s="207"/>
      <c r="M21" s="205"/>
      <c r="N21" s="208"/>
      <c r="O21" s="209"/>
      <c r="P21" s="208"/>
      <c r="Q21" s="209"/>
      <c r="R21" s="208"/>
      <c r="S21" s="210"/>
      <c r="T21" s="211"/>
      <c r="U21" s="212"/>
      <c r="V21" s="213"/>
      <c r="W21" s="214"/>
    </row>
    <row r="22" spans="1:23" ht="16.5">
      <c r="A22" s="203"/>
      <c r="B22" s="204"/>
      <c r="C22" s="205"/>
      <c r="D22" s="206"/>
      <c r="E22" s="205"/>
      <c r="F22" s="207"/>
      <c r="G22" s="205"/>
      <c r="H22" s="207"/>
      <c r="I22" s="205"/>
      <c r="J22" s="207"/>
      <c r="K22" s="205"/>
      <c r="L22" s="207"/>
      <c r="M22" s="205"/>
      <c r="N22" s="208"/>
      <c r="O22" s="209"/>
      <c r="P22" s="208"/>
      <c r="Q22" s="209"/>
      <c r="R22" s="208"/>
      <c r="S22" s="210"/>
      <c r="T22" s="211"/>
      <c r="U22" s="212"/>
      <c r="V22" s="213"/>
      <c r="W22" s="214"/>
    </row>
    <row r="23" spans="1:23" ht="16.5">
      <c r="A23" s="203"/>
      <c r="B23" s="204"/>
      <c r="C23" s="205"/>
      <c r="D23" s="206"/>
      <c r="E23" s="215"/>
      <c r="F23" s="207"/>
      <c r="G23" s="205"/>
      <c r="H23" s="207"/>
      <c r="I23" s="205"/>
      <c r="J23" s="207"/>
      <c r="K23" s="205"/>
      <c r="L23" s="207"/>
      <c r="M23" s="205"/>
      <c r="N23" s="208"/>
      <c r="O23" s="209"/>
      <c r="P23" s="208"/>
      <c r="Q23" s="209"/>
      <c r="R23" s="208"/>
      <c r="S23" s="210"/>
      <c r="T23" s="211"/>
      <c r="U23" s="212"/>
      <c r="V23" s="213"/>
      <c r="W23" s="214"/>
    </row>
    <row r="24" spans="1:23" ht="16.5">
      <c r="A24" s="203"/>
      <c r="B24" s="204"/>
      <c r="C24" s="205"/>
      <c r="D24" s="206"/>
      <c r="E24" s="205"/>
      <c r="F24" s="207"/>
      <c r="G24" s="205"/>
      <c r="H24" s="207"/>
      <c r="I24" s="205"/>
      <c r="J24" s="207"/>
      <c r="K24" s="205"/>
      <c r="L24" s="207"/>
      <c r="M24" s="205"/>
      <c r="N24" s="208"/>
      <c r="O24" s="209"/>
      <c r="P24" s="208"/>
      <c r="Q24" s="209"/>
      <c r="R24" s="208"/>
      <c r="S24" s="210"/>
      <c r="T24" s="211"/>
      <c r="U24" s="212"/>
      <c r="V24" s="213"/>
      <c r="W24" s="214"/>
    </row>
    <row r="25" spans="1:23" ht="16.5" customHeight="1">
      <c r="A25" s="203"/>
      <c r="B25" s="216">
        <f>'PLANILHA QUANTITATIVA'!B146</f>
        <v>0</v>
      </c>
      <c r="C25" s="217" t="s">
        <v>252</v>
      </c>
      <c r="D25" s="217"/>
      <c r="E25" s="217"/>
      <c r="S25" s="210"/>
      <c r="T25" s="211"/>
      <c r="U25" s="212"/>
      <c r="V25" s="213"/>
      <c r="W25" s="214"/>
    </row>
    <row r="26" spans="1:23" ht="16.5" customHeight="1">
      <c r="A26" s="203"/>
      <c r="B26" s="216" t="s">
        <v>253</v>
      </c>
      <c r="C26" s="217" t="s">
        <v>254</v>
      </c>
      <c r="D26" s="217"/>
      <c r="E26" s="217"/>
      <c r="S26" s="210"/>
      <c r="T26" s="211"/>
      <c r="U26" s="212"/>
      <c r="V26" s="213"/>
      <c r="W26" s="214"/>
    </row>
    <row r="27" spans="1:23" ht="16.5" customHeight="1">
      <c r="A27" s="203"/>
      <c r="C27" s="217" t="s">
        <v>255</v>
      </c>
      <c r="D27" s="217"/>
      <c r="E27" s="217"/>
      <c r="S27" s="210"/>
      <c r="T27" s="211"/>
      <c r="U27" s="212"/>
      <c r="V27" s="213"/>
      <c r="W27" s="214"/>
    </row>
    <row r="28" spans="1:23" ht="15.75">
      <c r="A28" s="203"/>
      <c r="C28" s="205"/>
      <c r="D28" s="206"/>
      <c r="E28" s="205"/>
      <c r="F28" s="207"/>
      <c r="G28" s="205"/>
      <c r="H28" s="207"/>
      <c r="I28" s="205"/>
      <c r="J28" s="207"/>
      <c r="K28" s="205"/>
      <c r="L28" s="207"/>
      <c r="M28" s="205"/>
      <c r="N28" s="218"/>
      <c r="O28" s="219"/>
      <c r="P28" s="218"/>
      <c r="Q28" s="219"/>
      <c r="R28" s="218"/>
      <c r="S28" s="210"/>
      <c r="T28" s="211"/>
      <c r="U28" s="212"/>
      <c r="V28" s="213"/>
      <c r="W28" s="214"/>
    </row>
    <row r="29" spans="1:23" ht="16.5">
      <c r="A29" s="220"/>
      <c r="B29" s="221"/>
      <c r="C29" s="222"/>
      <c r="D29" s="223"/>
      <c r="E29" s="222"/>
      <c r="F29" s="224"/>
      <c r="G29" s="222"/>
      <c r="H29" s="224"/>
      <c r="I29" s="222"/>
      <c r="J29" s="224"/>
      <c r="K29" s="222"/>
      <c r="L29" s="224"/>
      <c r="M29" s="222"/>
      <c r="N29" s="225"/>
      <c r="O29" s="226"/>
      <c r="P29" s="225"/>
      <c r="Q29" s="226"/>
      <c r="R29" s="225"/>
      <c r="S29" s="227"/>
      <c r="T29" s="211"/>
      <c r="U29" s="228"/>
      <c r="V29" s="229"/>
      <c r="W29" s="214"/>
    </row>
  </sheetData>
  <sheetProtection selectLockedCells="1" selectUnlockedCells="1"/>
  <mergeCells count="5">
    <mergeCell ref="B5:D5"/>
    <mergeCell ref="C8:S8"/>
    <mergeCell ref="C25:E25"/>
    <mergeCell ref="C26:E26"/>
    <mergeCell ref="C27:E27"/>
  </mergeCells>
  <printOptions horizontalCentered="1" verticalCentered="1"/>
  <pageMargins left="0.9840277777777777" right="0.7875" top="1.575" bottom="0.7875" header="0.5118055555555555" footer="0.5118055555555555"/>
  <pageSetup horizontalDpi="300" verticalDpi="3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5980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2019-11-05T13:28:31Z</cp:lastPrinted>
  <dcterms:created xsi:type="dcterms:W3CDTF">2007-10-01T12:25:25Z</dcterms:created>
  <dcterms:modified xsi:type="dcterms:W3CDTF">2019-11-05T13:26:30Z</dcterms:modified>
  <cp:category/>
  <cp:version/>
  <cp:contentType/>
  <cp:contentStatus/>
  <cp:revision>1245</cp:revision>
</cp:coreProperties>
</file>